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JGOSLING\Desktop\"/>
    </mc:Choice>
  </mc:AlternateContent>
  <xr:revisionPtr revIDLastSave="0" documentId="8_{184DF706-C0CA-4CE0-A11D-3939EDE8D981}" xr6:coauthVersionLast="47" xr6:coauthVersionMax="47" xr10:uidLastSave="{00000000-0000-0000-0000-000000000000}"/>
  <bookViews>
    <workbookView xWindow="28680" yWindow="-120" windowWidth="29040" windowHeight="16440" xr2:uid="{90D154AA-EE28-4A9C-B841-A76B7789212C}"/>
  </bookViews>
  <sheets>
    <sheet name="Price tool" sheetId="1" r:id="rId1"/>
    <sheet name="Instructions" sheetId="4" r:id="rId2"/>
    <sheet name="Prices" sheetId="5" r:id="rId3"/>
    <sheet name="Sheet2" sheetId="2" state="hidden" r:id="rId4"/>
    <sheet name="DataSets" sheetId="3" state="hidden" r:id="rId5"/>
  </sheets>
  <definedNames>
    <definedName name="cylinder">DataSets!$A:$B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3" i="1" l="1"/>
  <c r="K26" i="1"/>
  <c r="L26" i="1" s="1"/>
  <c r="K22" i="1"/>
  <c r="K24" i="1"/>
  <c r="K25" i="1"/>
  <c r="L25" i="1" s="1"/>
  <c r="K27" i="1"/>
  <c r="L27" i="1" s="1"/>
  <c r="K28" i="1"/>
  <c r="L28" i="1" s="1"/>
  <c r="K29" i="1"/>
  <c r="L29" i="1" s="1"/>
  <c r="K30" i="1"/>
  <c r="L30" i="1" s="1"/>
  <c r="K31" i="1"/>
  <c r="K32" i="1"/>
  <c r="K33" i="1"/>
  <c r="K34" i="1"/>
  <c r="K35" i="1"/>
  <c r="K42" i="1"/>
  <c r="K43" i="1"/>
  <c r="K44" i="1"/>
  <c r="K45" i="1"/>
  <c r="K46" i="1"/>
  <c r="K47" i="1"/>
  <c r="K48" i="1"/>
  <c r="K49" i="1"/>
  <c r="K50" i="1"/>
  <c r="K51" i="1"/>
  <c r="K52" i="1"/>
  <c r="K53" i="1"/>
  <c r="K54" i="1"/>
  <c r="K55" i="1"/>
  <c r="K56" i="1"/>
  <c r="K41" i="1"/>
  <c r="K57" i="1" l="1"/>
  <c r="I57" i="1"/>
  <c r="I36" i="1"/>
  <c r="L35" i="1"/>
  <c r="L34" i="1"/>
  <c r="L33" i="1"/>
  <c r="L32" i="1"/>
  <c r="L31" i="1"/>
  <c r="L24" i="1"/>
  <c r="L23" i="1"/>
  <c r="D1" i="2"/>
  <c r="D8" i="2" s="1"/>
  <c r="E1" i="2"/>
  <c r="E9" i="2" s="1"/>
  <c r="F1" i="2"/>
  <c r="F10" i="2" s="1"/>
  <c r="G1" i="2"/>
  <c r="G7" i="2" s="1"/>
  <c r="H1" i="2"/>
  <c r="H4" i="2" s="1"/>
  <c r="I1" i="2"/>
  <c r="I6" i="2" s="1"/>
  <c r="J1" i="2"/>
  <c r="J11" i="2" s="1"/>
  <c r="K1" i="2"/>
  <c r="K12" i="2" s="1"/>
  <c r="C1" i="2"/>
  <c r="C19" i="2" s="1"/>
  <c r="E5" i="2" l="1"/>
  <c r="F7" i="2"/>
  <c r="F6" i="2"/>
  <c r="F17" i="2"/>
  <c r="G6" i="2"/>
  <c r="G19" i="2"/>
  <c r="G12" i="2"/>
  <c r="G4" i="2"/>
  <c r="F19" i="2"/>
  <c r="G11" i="2"/>
  <c r="H10" i="2"/>
  <c r="F11" i="2"/>
  <c r="G9" i="2"/>
  <c r="F9" i="2"/>
  <c r="G8" i="2"/>
  <c r="H19" i="2"/>
  <c r="G5" i="2"/>
  <c r="G10" i="2"/>
  <c r="G17" i="2"/>
  <c r="F8" i="2"/>
  <c r="H11" i="2"/>
  <c r="H9" i="2"/>
  <c r="H17" i="2"/>
  <c r="H8" i="2"/>
  <c r="H5" i="2"/>
  <c r="I21" i="2"/>
  <c r="I5" i="2"/>
  <c r="J26" i="2"/>
  <c r="J10" i="2"/>
  <c r="I12" i="2"/>
  <c r="J17" i="2"/>
  <c r="I4" i="2"/>
  <c r="I27" i="2"/>
  <c r="I19" i="2"/>
  <c r="I11" i="2"/>
  <c r="J32" i="2"/>
  <c r="J24" i="2"/>
  <c r="J16" i="2"/>
  <c r="J8" i="2"/>
  <c r="I29" i="2"/>
  <c r="I13" i="2"/>
  <c r="J18" i="2"/>
  <c r="I28" i="2"/>
  <c r="J9" i="2"/>
  <c r="J4" i="2"/>
  <c r="I26" i="2"/>
  <c r="I18" i="2"/>
  <c r="I10" i="2"/>
  <c r="J31" i="2"/>
  <c r="J23" i="2"/>
  <c r="J15" i="2"/>
  <c r="J7" i="2"/>
  <c r="I20" i="2"/>
  <c r="J33" i="2"/>
  <c r="J25" i="2"/>
  <c r="I33" i="2"/>
  <c r="I25" i="2"/>
  <c r="I17" i="2"/>
  <c r="I9" i="2"/>
  <c r="J30" i="2"/>
  <c r="J22" i="2"/>
  <c r="J14" i="2"/>
  <c r="J6" i="2"/>
  <c r="D7" i="2"/>
  <c r="I32" i="2"/>
  <c r="I24" i="2"/>
  <c r="I16" i="2"/>
  <c r="I8" i="2"/>
  <c r="J29" i="2"/>
  <c r="J21" i="2"/>
  <c r="J13" i="2"/>
  <c r="J5" i="2"/>
  <c r="I31" i="2"/>
  <c r="I23" i="2"/>
  <c r="I15" i="2"/>
  <c r="I7" i="2"/>
  <c r="J28" i="2"/>
  <c r="J20" i="2"/>
  <c r="J12" i="2"/>
  <c r="I30" i="2"/>
  <c r="I22" i="2"/>
  <c r="I14" i="2"/>
  <c r="J27" i="2"/>
  <c r="J19" i="2"/>
  <c r="D12" i="2"/>
  <c r="D4" i="2"/>
  <c r="D6" i="2"/>
  <c r="D19" i="2"/>
  <c r="E17" i="2"/>
  <c r="D11" i="2"/>
  <c r="E10" i="2"/>
  <c r="D5" i="2"/>
  <c r="D17" i="2"/>
  <c r="D10" i="2"/>
  <c r="E8" i="2"/>
  <c r="E19" i="2"/>
  <c r="D9" i="2"/>
  <c r="E7" i="2"/>
  <c r="K4" i="2"/>
  <c r="E6" i="2"/>
  <c r="E12" i="2"/>
  <c r="E4" i="2"/>
  <c r="F5" i="2"/>
  <c r="H7" i="2"/>
  <c r="K26" i="2"/>
  <c r="K18" i="2"/>
  <c r="K10" i="2"/>
  <c r="K27" i="2"/>
  <c r="K19" i="2"/>
  <c r="K11" i="2"/>
  <c r="E11" i="2"/>
  <c r="F12" i="2"/>
  <c r="F4" i="2"/>
  <c r="H6" i="2"/>
  <c r="K33" i="2"/>
  <c r="K25" i="2"/>
  <c r="K17" i="2"/>
  <c r="K9" i="2"/>
  <c r="K32" i="2"/>
  <c r="K24" i="2"/>
  <c r="K16" i="2"/>
  <c r="K8" i="2"/>
  <c r="H12" i="2"/>
  <c r="K31" i="2"/>
  <c r="K23" i="2"/>
  <c r="K15" i="2"/>
  <c r="K7" i="2"/>
  <c r="K30" i="2"/>
  <c r="K22" i="2"/>
  <c r="K14" i="2"/>
  <c r="K6" i="2"/>
  <c r="K29" i="2"/>
  <c r="K21" i="2"/>
  <c r="K13" i="2"/>
  <c r="K5" i="2"/>
  <c r="K28" i="2"/>
  <c r="K20" i="2"/>
  <c r="C17" i="2"/>
  <c r="C5" i="2"/>
  <c r="C12" i="2"/>
  <c r="C11" i="2"/>
  <c r="C10" i="2"/>
  <c r="C9" i="2"/>
  <c r="C4" i="2"/>
  <c r="C6" i="2"/>
  <c r="C7" i="2"/>
  <c r="C8" i="2"/>
  <c r="C33" i="2"/>
  <c r="D33" i="2"/>
  <c r="E33" i="2"/>
  <c r="F33" i="2"/>
  <c r="G33" i="2"/>
  <c r="H33" i="2"/>
  <c r="C32" i="2"/>
  <c r="D32" i="2"/>
  <c r="E32" i="2"/>
  <c r="F32" i="2"/>
  <c r="G32" i="2"/>
  <c r="H32" i="2"/>
  <c r="C31" i="2"/>
  <c r="D31" i="2"/>
  <c r="E31" i="2"/>
  <c r="F31" i="2"/>
  <c r="G31" i="2"/>
  <c r="H31" i="2"/>
  <c r="C30" i="2"/>
  <c r="D30" i="2"/>
  <c r="E30" i="2"/>
  <c r="F30" i="2"/>
  <c r="G30" i="2"/>
  <c r="H30" i="2"/>
  <c r="C29" i="2"/>
  <c r="D29" i="2"/>
  <c r="E29" i="2"/>
  <c r="F29" i="2"/>
  <c r="G29" i="2"/>
  <c r="H29" i="2"/>
  <c r="L22" i="1" l="1"/>
  <c r="H28" i="2"/>
  <c r="G28" i="2"/>
  <c r="F28" i="2"/>
  <c r="E28" i="2"/>
  <c r="D28" i="2"/>
  <c r="C28" i="2"/>
  <c r="H27" i="2"/>
  <c r="G27" i="2"/>
  <c r="F27" i="2"/>
  <c r="E27" i="2"/>
  <c r="D27" i="2"/>
  <c r="C27" i="2"/>
  <c r="H26" i="2"/>
  <c r="G26" i="2"/>
  <c r="F26" i="2"/>
  <c r="E26" i="2"/>
  <c r="D26" i="2"/>
  <c r="C26" i="2"/>
  <c r="H25" i="2"/>
  <c r="G25" i="2"/>
  <c r="F25" i="2"/>
  <c r="E25" i="2"/>
  <c r="D25" i="2"/>
  <c r="C25" i="2"/>
  <c r="H24" i="2"/>
  <c r="G24" i="2"/>
  <c r="F24" i="2"/>
  <c r="E24" i="2"/>
  <c r="D24" i="2"/>
  <c r="C24" i="2"/>
  <c r="H23" i="2"/>
  <c r="G23" i="2"/>
  <c r="F23" i="2"/>
  <c r="E23" i="2"/>
  <c r="D23" i="2"/>
  <c r="C23" i="2"/>
  <c r="H22" i="2"/>
  <c r="G22" i="2"/>
  <c r="F22" i="2"/>
  <c r="E22" i="2"/>
  <c r="D22" i="2"/>
  <c r="C22" i="2"/>
  <c r="H21" i="2"/>
  <c r="G21" i="2"/>
  <c r="F21" i="2"/>
  <c r="E21" i="2"/>
  <c r="D21" i="2"/>
  <c r="C21" i="2"/>
  <c r="H20" i="2"/>
  <c r="G20" i="2"/>
  <c r="F20" i="2"/>
  <c r="E20" i="2"/>
  <c r="D20" i="2"/>
  <c r="C20" i="2"/>
  <c r="H18" i="2"/>
  <c r="G18" i="2"/>
  <c r="F18" i="2"/>
  <c r="E18" i="2"/>
  <c r="D18" i="2"/>
  <c r="C18" i="2"/>
  <c r="H16" i="2"/>
  <c r="G16" i="2"/>
  <c r="F16" i="2"/>
  <c r="E16" i="2"/>
  <c r="D16" i="2"/>
  <c r="C16" i="2"/>
  <c r="H15" i="2"/>
  <c r="G15" i="2"/>
  <c r="F15" i="2"/>
  <c r="E15" i="2"/>
  <c r="D15" i="2"/>
  <c r="C15" i="2"/>
  <c r="H14" i="2"/>
  <c r="G14" i="2"/>
  <c r="F14" i="2"/>
  <c r="E14" i="2"/>
  <c r="D14" i="2"/>
  <c r="C14" i="2"/>
  <c r="H13" i="2"/>
  <c r="G13" i="2"/>
  <c r="K20" i="1" s="1"/>
  <c r="F13" i="2"/>
  <c r="E13" i="2"/>
  <c r="D13" i="2"/>
  <c r="C13" i="2"/>
  <c r="K21" i="1" l="1"/>
  <c r="L21" i="1" s="1"/>
  <c r="L20" i="1"/>
  <c r="H76" i="1"/>
  <c r="H63" i="1"/>
  <c r="H64" i="1"/>
  <c r="H65" i="1"/>
  <c r="H62" i="1"/>
  <c r="K36" i="1" l="1"/>
  <c r="H66" i="1"/>
  <c r="L36" i="1"/>
  <c r="F79" i="1" l="1"/>
  <c r="F81" i="1" s="1"/>
  <c r="K63" i="1" l="1"/>
  <c r="K86" i="1"/>
  <c r="K85" i="1"/>
  <c r="F95" i="1" l="1"/>
  <c r="F99" i="1"/>
  <c r="K88" i="1" s="1"/>
  <c r="K64" i="1"/>
  <c r="F83" i="1"/>
  <c r="F87" i="1" s="1"/>
  <c r="K65" i="1" l="1"/>
</calcChain>
</file>

<file path=xl/sharedStrings.xml><?xml version="1.0" encoding="utf-8"?>
<sst xmlns="http://schemas.openxmlformats.org/spreadsheetml/2006/main" count="225" uniqueCount="124">
  <si>
    <t>OVERHEAD PERCENTAGE</t>
  </si>
  <si>
    <t>COST</t>
  </si>
  <si>
    <t>QTY</t>
  </si>
  <si>
    <t>CYLINDER TYPE (DROPDOWN)</t>
  </si>
  <si>
    <t>CYLINDER COST</t>
  </si>
  <si>
    <t>18" LATEX</t>
  </si>
  <si>
    <t>24" LATEX</t>
  </si>
  <si>
    <t>MID-SIZE NUMBER</t>
  </si>
  <si>
    <t>SMALL SUPERSHAPE</t>
  </si>
  <si>
    <t>MEDIUM SUPERSHAPE</t>
  </si>
  <si>
    <t>JUMBO ORBZ</t>
  </si>
  <si>
    <t>TOTAL
COST</t>
  </si>
  <si>
    <t>LABOUR COSTS</t>
  </si>
  <si>
    <t>RATE PER
HOUR</t>
  </si>
  <si>
    <t># OF
MINUTES</t>
  </si>
  <si>
    <t>PERSON 1</t>
  </si>
  <si>
    <t>PERSON 2</t>
  </si>
  <si>
    <t>PERSON 3</t>
  </si>
  <si>
    <t>PERSON 4</t>
  </si>
  <si>
    <t>TOTAL LABOUR COSTS</t>
  </si>
  <si>
    <t>OTHER EXPENSES</t>
  </si>
  <si>
    <t>TOTAL OTHER EXPENSES</t>
  </si>
  <si>
    <t>TOTAL DIRECT COSTS</t>
  </si>
  <si>
    <t>MINIMUM PROFITABLE SELLING PRICE</t>
  </si>
  <si>
    <t>ACTUAL SELLING PRICE</t>
  </si>
  <si>
    <t>ACTUAL PROFIT %</t>
  </si>
  <si>
    <t>ACTUAL PROFIT £</t>
  </si>
  <si>
    <t>PROFIT MARGIN</t>
  </si>
  <si>
    <t>Cylinder volume in cc</t>
  </si>
  <si>
    <t>Description</t>
  </si>
  <si>
    <t>Volume (CCs)</t>
  </si>
  <si>
    <t>L size</t>
  </si>
  <si>
    <t>E33</t>
  </si>
  <si>
    <t>T size</t>
  </si>
  <si>
    <t>V size</t>
  </si>
  <si>
    <t>G10</t>
  </si>
  <si>
    <t>G20</t>
  </si>
  <si>
    <t>ORBZ</t>
  </si>
  <si>
    <t>LARGE SUPERSHAPE</t>
  </si>
  <si>
    <t>LARGE NUMBER</t>
  </si>
  <si>
    <t>LARGE LETTER</t>
  </si>
  <si>
    <t>CLEARZ TO 18"</t>
  </si>
  <si>
    <t>CLEARZ TO 19"</t>
  </si>
  <si>
    <t>CLEARZ TO 20"</t>
  </si>
  <si>
    <t>CLEARZ TO 21"</t>
  </si>
  <si>
    <t>CLEARZ TO 22"</t>
  </si>
  <si>
    <t>CLEARZ PETITE TO 10"</t>
  </si>
  <si>
    <t>CLEARZ PETITE TO 11"</t>
  </si>
  <si>
    <t>CLEARZ PETITE TO 12"</t>
  </si>
  <si>
    <t>CLEARZ PETITE TO 13"</t>
  </si>
  <si>
    <t>CLEARZ PETITE TO 14"</t>
  </si>
  <si>
    <t>12" LATEX TO 11"</t>
  </si>
  <si>
    <t>36" LATEX TO 30"</t>
  </si>
  <si>
    <t>36" LATEX TO 36"</t>
  </si>
  <si>
    <t>12" LATEX HEART</t>
  </si>
  <si>
    <t>16" LATEX HEART</t>
  </si>
  <si>
    <t>12" LINK-O-LOON</t>
  </si>
  <si>
    <t>AP X30</t>
  </si>
  <si>
    <t>AP X20</t>
  </si>
  <si>
    <t>AP X10</t>
  </si>
  <si>
    <t>Cyliner Type</t>
  </si>
  <si>
    <t>Direct Cost</t>
  </si>
  <si>
    <t>Overhead Costs</t>
  </si>
  <si>
    <t>Profit</t>
  </si>
  <si>
    <t>Based on Minimum Selling Price</t>
  </si>
  <si>
    <t>Based on Actual Selling Price</t>
  </si>
  <si>
    <t>MINIMUM PROFIT</t>
  </si>
  <si>
    <t>CLICK HERE FOR INSTRUCTIONS</t>
  </si>
  <si>
    <t>UNIT
COST</t>
  </si>
  <si>
    <t>HELIUM
COST</t>
  </si>
  <si>
    <t>LATEX/FOILS WITH HELIUM CALCULATION (DROPDOWN)</t>
  </si>
  <si>
    <t>TOTAL LATEX/FOIL COST</t>
  </si>
  <si>
    <t>OVERHEAD COST</t>
  </si>
  <si>
    <t>NON HELIUM ITEMS</t>
  </si>
  <si>
    <t>PRICING CALCULATOR</t>
  </si>
  <si>
    <t>PRICING CALCULATOR INSTRUCTIONS</t>
  </si>
  <si>
    <t>** IMPORTANT - ONLY AREAS COLOURED TEAL ARE EDITABLE **</t>
  </si>
  <si>
    <t>12" LATEX TO 12"</t>
  </si>
  <si>
    <t>5"</t>
  </si>
  <si>
    <t>12"</t>
  </si>
  <si>
    <t>18"</t>
  </si>
  <si>
    <t>24"</t>
  </si>
  <si>
    <t>36"</t>
  </si>
  <si>
    <t>Link-o-Loon 6"</t>
  </si>
  <si>
    <t>Link-o-Loon 12"</t>
  </si>
  <si>
    <t>Heart 6"</t>
  </si>
  <si>
    <t>Heart 12"</t>
  </si>
  <si>
    <t>Heart 14"</t>
  </si>
  <si>
    <t>Heart 16"</t>
  </si>
  <si>
    <t>Link-O-Loon 660</t>
  </si>
  <si>
    <t>CLEARZ</t>
  </si>
  <si>
    <t>CLEARZ PETITE</t>
  </si>
  <si>
    <t>CRYSTAL LATEX</t>
  </si>
  <si>
    <t>CRYSTAL PASTEL LATEX</t>
  </si>
  <si>
    <t>FASHION LATEX</t>
  </si>
  <si>
    <t>METALLIC LATEX</t>
  </si>
  <si>
    <t>NEON LATEX</t>
  </si>
  <si>
    <t>PASTELLE MATTE LATEX</t>
  </si>
  <si>
    <t>REFLEX LATEX</t>
  </si>
  <si>
    <t>SATIN LATEX</t>
  </si>
  <si>
    <t>STANDARD CIRCLE FOIL</t>
  </si>
  <si>
    <t>STANDARD HEART FOIL</t>
  </si>
  <si>
    <t>STANDARD STAR FOIL</t>
  </si>
  <si>
    <t xml:space="preserve">CLICK HERE TO INPUT YOUR PRICES FOR AMSCAN, SEMPERTEX AND ANAGRAM
PRODUCTS FOR QUICK REFERENCE </t>
  </si>
  <si>
    <t>CLICK HERE TO RETURN TO PRICE TOOL</t>
  </si>
  <si>
    <t>RIBBON (PER METRE)</t>
  </si>
  <si>
    <t>DESIGN REFERENCE:</t>
  </si>
  <si>
    <t>BALLOON BOND</t>
  </si>
  <si>
    <t>TRANSPORT BAG</t>
  </si>
  <si>
    <t>CLIK MAGNET</t>
  </si>
  <si>
    <t>SUPER CLIK MAGNET</t>
  </si>
  <si>
    <t>TOTE WEIGHT</t>
  </si>
  <si>
    <t>STAR WEIGHT</t>
  </si>
  <si>
    <t>DOUBLE HEART WEIGHT</t>
  </si>
  <si>
    <t>TULLE (PER METRE)</t>
  </si>
  <si>
    <t>HI FLOAT 16OZ  (11" CLIP)</t>
  </si>
  <si>
    <t>HI FLOAT 24OZ  (11" CLIP)</t>
  </si>
  <si>
    <t>HI FLOAT 96OZ  (11" CLIP)</t>
  </si>
  <si>
    <t>N/A</t>
  </si>
  <si>
    <t xml:space="preserve">CLICK HERE TO INPUT YOUR PRICES FOR AMSCAN, SEMPERTEX, ANAGRAM &amp; ACCESSORIES FOR QUICK REFERENCE </t>
  </si>
  <si>
    <t>AMSCAN, SEMPERTEX, ANAGRAM &amp; ACCESSORY PRICES (MANUAL INPUT / REFERENCE ONLY)</t>
  </si>
  <si>
    <t>STRETCHY BALLOON TAPE</t>
  </si>
  <si>
    <t>UNIT
COST (FLAT)</t>
  </si>
  <si>
    <t>FOIL WEIGHT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</si>
</sst>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43" formatCode="_-* #,##0.00_-;\-* #,##0.00_-;_-* &quot;-&quot;??_-;_-@_-"/>
    <numFmt numFmtId="164" formatCode="&quot;£&quot;#,##0.00"/>
    <numFmt numFmtId="165" formatCode="_(* #,##0.00_);_(* \(#,##0.00\);_(* &quot;-&quot;??_);_(@_)"/>
    <numFmt numFmtId="166" formatCode="_(* #,##0_);_(* \(#,##0\);_(* &quot;-&quot;??_);_(@_)"/>
    <numFmt numFmtId="167" formatCode="#,##0_ ;\-#,##0\ "/>
    <numFmt numFmtId="168" formatCode="&quot;£&quot;#,##0.00;\(&quot;£&quot;#,##0.00\)"/>
    <numFmt numFmtId="169" formatCode="&quot;£&quot;#,##0.00;[Red]\(&quot;£&quot;#,##0.00\)"/>
  </numFmts>
  <fonts count="35" x14ac:knownFonts="1">
    <font>
      <sz val="11"/>
      <color theme="1"/>
      <name val="Calibri"/>
      <family val="2"/>
      <scheme val="minor"/>
    </font>
    <font>
      <sz val="11"/>
      <color theme="1"/>
      <name val="Calibri"/>
      <family val="2"/>
      <scheme val="minor"/>
    </font>
    <font>
      <sz val="10"/>
      <name val="Arial"/>
      <family val="2"/>
    </font>
    <font>
      <sz val="11"/>
      <color theme="1"/>
      <name val="Calibri"/>
      <family val="2"/>
    </font>
    <font>
      <b/>
      <sz val="11"/>
      <color rgb="FF000000"/>
      <name val="Calibri"/>
      <family val="2"/>
    </font>
    <font>
      <sz val="11"/>
      <color theme="1"/>
      <name val="Futura Std Book"/>
      <family val="2"/>
    </font>
    <font>
      <u/>
      <sz val="11"/>
      <color theme="10"/>
      <name val="Calibri"/>
      <family val="2"/>
      <scheme val="minor"/>
    </font>
    <font>
      <u/>
      <sz val="11"/>
      <color rgb="FF7030A0"/>
      <name val="Calibri"/>
      <family val="2"/>
      <scheme val="minor"/>
    </font>
    <font>
      <b/>
      <sz val="11"/>
      <color rgb="FF7030A0"/>
      <name val="Futura Std Book"/>
      <family val="2"/>
    </font>
    <font>
      <sz val="11"/>
      <color theme="0" tint="-4.9989318521683403E-2"/>
      <name val="Futura Std Book"/>
      <family val="2"/>
    </font>
    <font>
      <b/>
      <sz val="14"/>
      <color rgb="FF7030A0"/>
      <name val="Futura Std Book"/>
      <family val="2"/>
    </font>
    <font>
      <b/>
      <sz val="12"/>
      <color rgb="FF7030A0"/>
      <name val="Futura Std Book"/>
      <family val="2"/>
    </font>
    <font>
      <u/>
      <sz val="11"/>
      <color rgb="FF6F2483"/>
      <name val="Calibri"/>
      <family val="2"/>
      <scheme val="minor"/>
    </font>
    <font>
      <b/>
      <sz val="28"/>
      <color rgb="FF6F2483"/>
      <name val="Futura Std Book"/>
      <family val="2"/>
    </font>
    <font>
      <b/>
      <sz val="16"/>
      <color rgb="FF7030A0"/>
      <name val="Futura Std Book"/>
      <family val="2"/>
    </font>
    <font>
      <b/>
      <sz val="16"/>
      <color theme="0"/>
      <name val="Futura Std Book"/>
      <family val="2"/>
    </font>
    <font>
      <b/>
      <sz val="16"/>
      <color theme="0" tint="-4.9989318521683403E-2"/>
      <name val="Futura Std Book"/>
      <family val="2"/>
    </font>
    <font>
      <sz val="14"/>
      <color theme="1"/>
      <name val="Futura Std Book"/>
      <family val="2"/>
    </font>
    <font>
      <b/>
      <sz val="11"/>
      <color theme="0"/>
      <name val="Calibri"/>
      <family val="2"/>
      <scheme val="minor"/>
    </font>
    <font>
      <sz val="11"/>
      <color theme="0"/>
      <name val="Calibri"/>
      <family val="2"/>
      <scheme val="minor"/>
    </font>
    <font>
      <b/>
      <sz val="24"/>
      <color rgb="FF6F2483"/>
      <name val="Calibri"/>
      <family val="2"/>
      <scheme val="minor"/>
    </font>
    <font>
      <sz val="14"/>
      <color theme="0" tint="-4.9989318521683403E-2"/>
      <name val="Futura Std Book"/>
      <family val="2"/>
    </font>
    <font>
      <sz val="14"/>
      <color theme="0"/>
      <name val="Futura Std Book"/>
      <family val="2"/>
    </font>
    <font>
      <sz val="14"/>
      <color rgb="FF7030A0"/>
      <name val="Futura Std Book"/>
      <family val="2"/>
    </font>
    <font>
      <u/>
      <sz val="11"/>
      <color rgb="FF6F2483"/>
      <name val="Futura Bk BT"/>
      <family val="2"/>
    </font>
    <font>
      <b/>
      <sz val="18"/>
      <color rgb="FF6F2483"/>
      <name val="Futura Bk BT"/>
      <family val="2"/>
    </font>
    <font>
      <b/>
      <sz val="28"/>
      <color rgb="FF6F2483"/>
      <name val="Futura Bk BT"/>
      <family val="2"/>
    </font>
    <font>
      <sz val="11"/>
      <color rgb="FF6F2483"/>
      <name val="Futura Bk BT"/>
      <family val="2"/>
    </font>
    <font>
      <b/>
      <sz val="11"/>
      <color rgb="FF6F2483"/>
      <name val="Futura Bk BT"/>
      <family val="2"/>
    </font>
    <font>
      <b/>
      <sz val="11"/>
      <color rgb="FF307F95"/>
      <name val="Futura Bk BT"/>
      <family val="2"/>
    </font>
    <font>
      <sz val="12"/>
      <color rgb="FF000000"/>
      <name val="Futura Bk BT"/>
      <family val="2"/>
    </font>
    <font>
      <sz val="11"/>
      <color rgb="FF307F95"/>
      <name val="Futura Bk BT"/>
      <family val="2"/>
    </font>
    <font>
      <sz val="11"/>
      <color rgb="FF6C6E70"/>
      <name val="Futura Bk BT"/>
      <family val="2"/>
    </font>
    <font>
      <i/>
      <sz val="11"/>
      <color rgb="FF6F2483"/>
      <name val="Futura Bk BT"/>
      <family val="2"/>
    </font>
    <font>
      <b/>
      <sz val="12"/>
      <color rgb="FF307F95"/>
      <name val="Futura Bk BT"/>
      <family val="2"/>
    </font>
  </fonts>
  <fills count="8">
    <fill>
      <patternFill patternType="none"/>
    </fill>
    <fill>
      <patternFill patternType="gray125"/>
    </fill>
    <fill>
      <patternFill patternType="solid">
        <fgColor rgb="FFFFFF00"/>
        <bgColor rgb="FF000000"/>
      </patternFill>
    </fill>
    <fill>
      <patternFill patternType="solid">
        <fgColor rgb="FFBFBFBF"/>
        <bgColor rgb="FF000000"/>
      </patternFill>
    </fill>
    <fill>
      <patternFill patternType="solid">
        <fgColor rgb="FF43BAB7"/>
        <bgColor indexed="64"/>
      </patternFill>
    </fill>
    <fill>
      <patternFill patternType="solid">
        <fgColor rgb="FF6F2483"/>
        <bgColor indexed="64"/>
      </patternFill>
    </fill>
    <fill>
      <patternFill patternType="solid">
        <fgColor theme="0"/>
        <bgColor indexed="64"/>
      </patternFill>
    </fill>
    <fill>
      <patternFill patternType="solid">
        <fgColor rgb="FF307F95"/>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style="thin">
        <color indexed="64"/>
      </left>
      <right/>
      <top/>
      <bottom style="medium">
        <color indexed="64"/>
      </bottom>
      <diagonal/>
    </border>
  </borders>
  <cellStyleXfs count="6">
    <xf numFmtId="0" fontId="0" fillId="0" borderId="0"/>
    <xf numFmtId="43" fontId="1" fillId="0" borderId="0" applyFont="0" applyFill="0" applyBorder="0" applyAlignment="0" applyProtection="0"/>
    <xf numFmtId="165" fontId="2"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cellStyleXfs>
  <cellXfs count="222">
    <xf numFmtId="0" fontId="0" fillId="0" borderId="0" xfId="0"/>
    <xf numFmtId="0" fontId="0" fillId="0" borderId="1" xfId="0" applyBorder="1" applyAlignment="1"/>
    <xf numFmtId="0" fontId="0" fillId="0" borderId="3" xfId="0" applyBorder="1" applyAlignment="1"/>
    <xf numFmtId="167" fontId="2" fillId="0" borderId="1" xfId="0" applyNumberFormat="1" applyFont="1" applyBorder="1"/>
    <xf numFmtId="167" fontId="2" fillId="0" borderId="1" xfId="0" applyNumberFormat="1" applyFont="1" applyBorder="1" applyAlignment="1">
      <alignment horizontal="center"/>
    </xf>
    <xf numFmtId="164" fontId="2" fillId="0" borderId="1" xfId="2" applyNumberFormat="1" applyFont="1" applyFill="1" applyBorder="1" applyAlignment="1" applyProtection="1">
      <alignment horizontal="center"/>
      <protection locked="0"/>
    </xf>
    <xf numFmtId="0" fontId="3" fillId="0" borderId="0" xfId="0" applyFont="1"/>
    <xf numFmtId="166" fontId="3" fillId="0" borderId="1" xfId="1" applyNumberFormat="1" applyFont="1" applyFill="1" applyBorder="1"/>
    <xf numFmtId="164" fontId="4" fillId="2" borderId="1" xfId="0" applyNumberFormat="1" applyFont="1" applyFill="1" applyBorder="1"/>
    <xf numFmtId="0" fontId="4" fillId="3" borderId="4" xfId="0" applyFont="1" applyFill="1" applyBorder="1" applyAlignment="1">
      <alignment horizontal="center" vertical="center" wrapText="1"/>
    </xf>
    <xf numFmtId="166" fontId="4" fillId="3" borderId="2" xfId="1" applyNumberFormat="1" applyFont="1" applyFill="1" applyBorder="1" applyAlignment="1">
      <alignment horizontal="right" vertical="center" wrapText="1"/>
    </xf>
    <xf numFmtId="0" fontId="4" fillId="3" borderId="2" xfId="0" applyFont="1" applyFill="1" applyBorder="1" applyAlignment="1">
      <alignment horizontal="center" vertical="center" wrapText="1"/>
    </xf>
    <xf numFmtId="0" fontId="3" fillId="0" borderId="1" xfId="0" applyFont="1" applyBorder="1"/>
    <xf numFmtId="0" fontId="0" fillId="0" borderId="16" xfId="0" applyBorder="1" applyAlignment="1"/>
    <xf numFmtId="0" fontId="5" fillId="0" borderId="0" xfId="0" applyFont="1" applyAlignment="1">
      <alignment vertical="center"/>
    </xf>
    <xf numFmtId="0" fontId="5" fillId="0" borderId="0" xfId="0" applyFont="1"/>
    <xf numFmtId="0" fontId="5" fillId="0" borderId="0" xfId="0" applyFont="1" applyBorder="1" applyAlignment="1">
      <alignment vertical="center"/>
    </xf>
    <xf numFmtId="164" fontId="5" fillId="0" borderId="0" xfId="0" applyNumberFormat="1" applyFont="1" applyBorder="1" applyAlignment="1">
      <alignment vertical="center" wrapText="1"/>
    </xf>
    <xf numFmtId="0" fontId="5" fillId="0" borderId="0" xfId="0" applyFont="1" applyBorder="1" applyAlignment="1">
      <alignment vertical="center" wrapText="1"/>
    </xf>
    <xf numFmtId="0" fontId="5" fillId="0" borderId="0" xfId="0" applyFont="1" applyBorder="1" applyAlignment="1">
      <alignment horizontal="center" vertical="center"/>
    </xf>
    <xf numFmtId="0" fontId="5" fillId="0" borderId="0" xfId="0" applyFont="1" applyBorder="1"/>
    <xf numFmtId="169" fontId="9" fillId="0" borderId="0" xfId="0" applyNumberFormat="1" applyFont="1" applyFill="1" applyBorder="1" applyAlignment="1" applyProtection="1">
      <alignment horizontal="right" vertical="center"/>
      <protection locked="0"/>
    </xf>
    <xf numFmtId="169" fontId="9" fillId="0" borderId="0" xfId="0" applyNumberFormat="1" applyFont="1" applyFill="1" applyBorder="1" applyProtection="1">
      <protection locked="0"/>
    </xf>
    <xf numFmtId="0" fontId="8" fillId="0" borderId="0" xfId="0" applyFont="1" applyFill="1" applyBorder="1" applyAlignment="1">
      <alignment vertical="center"/>
    </xf>
    <xf numFmtId="0" fontId="8" fillId="0" borderId="0" xfId="0" applyFont="1" applyFill="1" applyBorder="1" applyAlignment="1">
      <alignment vertical="center" wrapText="1"/>
    </xf>
    <xf numFmtId="0" fontId="10" fillId="0" borderId="0" xfId="0" applyFont="1" applyBorder="1" applyAlignment="1">
      <alignment vertical="center"/>
    </xf>
    <xf numFmtId="0" fontId="14" fillId="0" borderId="0" xfId="0" applyFont="1" applyBorder="1" applyAlignment="1">
      <alignment vertical="center"/>
    </xf>
    <xf numFmtId="0" fontId="17" fillId="0" borderId="19" xfId="0" applyFont="1" applyBorder="1" applyAlignment="1">
      <alignment horizontal="center" vertical="center"/>
    </xf>
    <xf numFmtId="164" fontId="10" fillId="0" borderId="19" xfId="0" applyNumberFormat="1" applyFont="1" applyBorder="1" applyAlignment="1">
      <alignment horizontal="center" vertical="center"/>
    </xf>
    <xf numFmtId="164" fontId="10" fillId="0" borderId="20" xfId="0" applyNumberFormat="1" applyFont="1" applyBorder="1" applyAlignment="1">
      <alignment horizontal="center" vertical="center"/>
    </xf>
    <xf numFmtId="0" fontId="10" fillId="0" borderId="19" xfId="1" applyNumberFormat="1" applyFont="1" applyBorder="1" applyAlignment="1">
      <alignment horizontal="center" vertical="center"/>
    </xf>
    <xf numFmtId="0" fontId="10" fillId="0" borderId="11" xfId="0" applyFont="1" applyBorder="1" applyAlignment="1">
      <alignment horizontal="center" vertical="center"/>
    </xf>
    <xf numFmtId="0" fontId="10" fillId="0" borderId="19" xfId="0" applyFont="1" applyBorder="1" applyAlignment="1">
      <alignment horizontal="center" vertical="center"/>
    </xf>
    <xf numFmtId="0" fontId="12" fillId="0" borderId="0" xfId="5" applyFont="1" applyBorder="1" applyAlignment="1">
      <alignment vertical="center"/>
    </xf>
    <xf numFmtId="0" fontId="14" fillId="0" borderId="6" xfId="0" applyFont="1" applyBorder="1" applyAlignment="1">
      <alignment horizontal="center" vertical="center"/>
    </xf>
    <xf numFmtId="0" fontId="14" fillId="0" borderId="11" xfId="0" applyFont="1" applyBorder="1" applyAlignment="1">
      <alignment horizontal="center" vertical="center"/>
    </xf>
    <xf numFmtId="0" fontId="0" fillId="0" borderId="0" xfId="0" applyAlignment="1">
      <alignment horizontal="center"/>
    </xf>
    <xf numFmtId="0" fontId="19" fillId="5" borderId="40" xfId="0" applyFont="1" applyFill="1" applyBorder="1"/>
    <xf numFmtId="0" fontId="18" fillId="5" borderId="41" xfId="0" applyFont="1" applyFill="1" applyBorder="1" applyAlignment="1">
      <alignment vertical="center" wrapText="1"/>
    </xf>
    <xf numFmtId="0" fontId="18" fillId="5" borderId="44" xfId="0" applyFont="1" applyFill="1" applyBorder="1" applyAlignment="1">
      <alignment horizontal="center" vertical="center" wrapText="1"/>
    </xf>
    <xf numFmtId="0" fontId="18" fillId="5" borderId="40" xfId="0" applyFont="1" applyFill="1" applyBorder="1" applyAlignment="1">
      <alignment horizontal="center" vertical="center" wrapText="1"/>
    </xf>
    <xf numFmtId="0" fontId="19" fillId="0" borderId="0" xfId="0" applyFont="1"/>
    <xf numFmtId="164" fontId="19" fillId="4" borderId="34" xfId="0" applyNumberFormat="1" applyFont="1" applyFill="1" applyBorder="1" applyAlignment="1">
      <alignment horizontal="center" vertical="center"/>
    </xf>
    <xf numFmtId="164" fontId="19" fillId="4" borderId="3" xfId="0" applyNumberFormat="1" applyFont="1" applyFill="1" applyBorder="1" applyAlignment="1">
      <alignment horizontal="center" vertical="center"/>
    </xf>
    <xf numFmtId="0" fontId="18" fillId="5" borderId="43" xfId="0" applyFont="1" applyFill="1" applyBorder="1" applyAlignment="1">
      <alignment vertical="center" wrapText="1"/>
    </xf>
    <xf numFmtId="164" fontId="19" fillId="4" borderId="46" xfId="0" applyNumberFormat="1" applyFont="1" applyFill="1" applyBorder="1" applyAlignment="1">
      <alignment horizontal="center" vertical="center"/>
    </xf>
    <xf numFmtId="0" fontId="7" fillId="0" borderId="0" xfId="5" applyFont="1" applyBorder="1" applyAlignment="1">
      <alignment vertical="center"/>
    </xf>
    <xf numFmtId="168" fontId="16" fillId="0" borderId="0" xfId="3" applyNumberFormat="1" applyFont="1" applyFill="1" applyBorder="1" applyAlignment="1" applyProtection="1">
      <alignment horizontal="center" vertical="center"/>
      <protection locked="0"/>
    </xf>
    <xf numFmtId="0" fontId="21" fillId="4" borderId="1" xfId="1" applyNumberFormat="1" applyFont="1" applyFill="1" applyBorder="1" applyAlignment="1" applyProtection="1">
      <alignment horizontal="center"/>
      <protection locked="0"/>
    </xf>
    <xf numFmtId="164" fontId="22" fillId="4" borderId="1" xfId="0" applyNumberFormat="1" applyFont="1" applyFill="1" applyBorder="1" applyAlignment="1">
      <alignment horizontal="center"/>
    </xf>
    <xf numFmtId="164" fontId="23" fillId="0" borderId="1" xfId="0" applyNumberFormat="1" applyFont="1" applyBorder="1" applyAlignment="1">
      <alignment horizontal="center"/>
    </xf>
    <xf numFmtId="164" fontId="23" fillId="0" borderId="17" xfId="0" applyNumberFormat="1" applyFont="1" applyBorder="1" applyAlignment="1">
      <alignment horizontal="center"/>
    </xf>
    <xf numFmtId="169" fontId="21" fillId="0" borderId="0" xfId="0" applyNumberFormat="1" applyFont="1" applyFill="1" applyBorder="1" applyProtection="1">
      <protection locked="0"/>
    </xf>
    <xf numFmtId="0" fontId="17" fillId="0" borderId="0" xfId="0" applyFont="1"/>
    <xf numFmtId="169" fontId="10" fillId="0" borderId="0" xfId="0" applyNumberFormat="1" applyFont="1" applyFill="1" applyBorder="1" applyAlignment="1"/>
    <xf numFmtId="0" fontId="17" fillId="0" borderId="0" xfId="0" applyFont="1" applyBorder="1" applyAlignment="1">
      <alignment vertical="center"/>
    </xf>
    <xf numFmtId="0" fontId="17" fillId="0" borderId="0" xfId="0" applyFont="1" applyBorder="1"/>
    <xf numFmtId="164" fontId="22" fillId="4" borderId="1" xfId="0" applyNumberFormat="1" applyFont="1" applyFill="1" applyBorder="1" applyAlignment="1" applyProtection="1">
      <alignment horizontal="center"/>
      <protection locked="0"/>
    </xf>
    <xf numFmtId="0" fontId="22" fillId="4" borderId="1" xfId="0" applyFont="1" applyFill="1" applyBorder="1" applyAlignment="1" applyProtection="1">
      <alignment horizontal="center"/>
      <protection locked="0"/>
    </xf>
    <xf numFmtId="0" fontId="17" fillId="0" borderId="0" xfId="0" applyFont="1" applyBorder="1" applyAlignment="1">
      <alignment horizontal="center" vertical="center"/>
    </xf>
    <xf numFmtId="0" fontId="17" fillId="0" borderId="0" xfId="0" applyFont="1" applyBorder="1" applyAlignment="1">
      <alignment vertical="center" wrapText="1"/>
    </xf>
    <xf numFmtId="164" fontId="17" fillId="0" borderId="0" xfId="0" applyNumberFormat="1" applyFont="1" applyBorder="1" applyAlignment="1">
      <alignment vertical="center" wrapText="1"/>
    </xf>
    <xf numFmtId="169" fontId="22" fillId="4" borderId="17" xfId="0" applyNumberFormat="1" applyFont="1" applyFill="1" applyBorder="1" applyAlignment="1" applyProtection="1">
      <alignment horizontal="center"/>
      <protection locked="0"/>
    </xf>
    <xf numFmtId="164" fontId="19" fillId="4" borderId="33" xfId="0" applyNumberFormat="1" applyFont="1" applyFill="1" applyBorder="1" applyAlignment="1">
      <alignment horizontal="center" vertical="center"/>
    </xf>
    <xf numFmtId="164" fontId="19" fillId="4" borderId="22" xfId="0" applyNumberFormat="1" applyFont="1" applyFill="1" applyBorder="1" applyAlignment="1">
      <alignment horizontal="center" vertical="center"/>
    </xf>
    <xf numFmtId="164" fontId="19" fillId="6" borderId="5" xfId="0" applyNumberFormat="1" applyFont="1" applyFill="1" applyBorder="1" applyAlignment="1">
      <alignment horizontal="center" vertical="center"/>
    </xf>
    <xf numFmtId="164" fontId="19" fillId="6" borderId="7" xfId="0" applyNumberFormat="1" applyFont="1" applyFill="1" applyBorder="1" applyAlignment="1">
      <alignment horizontal="center" vertical="center"/>
    </xf>
    <xf numFmtId="164" fontId="19" fillId="6" borderId="8" xfId="0" applyNumberFormat="1" applyFont="1" applyFill="1" applyBorder="1" applyAlignment="1">
      <alignment horizontal="center" vertical="center"/>
    </xf>
    <xf numFmtId="164" fontId="19" fillId="6" borderId="9" xfId="0" applyNumberFormat="1" applyFont="1" applyFill="1" applyBorder="1" applyAlignment="1">
      <alignment horizontal="center" vertical="center"/>
    </xf>
    <xf numFmtId="164" fontId="19" fillId="6" borderId="10" xfId="0" applyNumberFormat="1" applyFont="1" applyFill="1" applyBorder="1" applyAlignment="1">
      <alignment horizontal="center" vertical="center"/>
    </xf>
    <xf numFmtId="164" fontId="19" fillId="6" borderId="12" xfId="0" applyNumberFormat="1" applyFont="1" applyFill="1" applyBorder="1" applyAlignment="1">
      <alignment horizontal="center" vertical="center"/>
    </xf>
    <xf numFmtId="164" fontId="19" fillId="7" borderId="34" xfId="0" applyNumberFormat="1" applyFont="1" applyFill="1" applyBorder="1" applyAlignment="1">
      <alignment horizontal="center" vertical="center"/>
    </xf>
    <xf numFmtId="0" fontId="26" fillId="0" borderId="0" xfId="0" applyFont="1" applyBorder="1" applyAlignment="1"/>
    <xf numFmtId="0" fontId="27" fillId="0" borderId="0" xfId="0" applyFont="1"/>
    <xf numFmtId="0" fontId="24" fillId="0" borderId="0" xfId="5" applyFont="1" applyBorder="1" applyAlignment="1">
      <alignment vertical="center"/>
    </xf>
    <xf numFmtId="0" fontId="27" fillId="0" borderId="0" xfId="0" applyFont="1" applyBorder="1" applyAlignment="1"/>
    <xf numFmtId="0" fontId="28" fillId="0" borderId="0" xfId="0" applyFont="1" applyAlignment="1">
      <alignment horizontal="center"/>
    </xf>
    <xf numFmtId="0" fontId="24" fillId="0" borderId="0" xfId="5" applyFont="1" applyFill="1" applyBorder="1" applyAlignment="1" applyProtection="1">
      <alignment horizontal="center" vertical="center" wrapText="1"/>
      <protection locked="0"/>
    </xf>
    <xf numFmtId="0" fontId="30" fillId="0" borderId="0" xfId="0" applyFont="1" applyAlignment="1">
      <alignment vertical="center"/>
    </xf>
    <xf numFmtId="0" fontId="31" fillId="0" borderId="0" xfId="0" applyFont="1"/>
    <xf numFmtId="0" fontId="32" fillId="0" borderId="0" xfId="0" applyFont="1" applyAlignment="1">
      <alignment vertical="center"/>
    </xf>
    <xf numFmtId="164" fontId="23" fillId="0" borderId="28" xfId="0" applyNumberFormat="1" applyFont="1" applyBorder="1" applyAlignment="1">
      <alignment horizontal="center"/>
    </xf>
    <xf numFmtId="164" fontId="23" fillId="0" borderId="38" xfId="0" applyNumberFormat="1" applyFont="1" applyBorder="1" applyAlignment="1">
      <alignment horizontal="center"/>
    </xf>
    <xf numFmtId="0" fontId="21" fillId="4" borderId="16" xfId="0" applyFont="1" applyFill="1" applyBorder="1" applyAlignment="1" applyProtection="1">
      <alignment horizontal="center"/>
      <protection locked="0"/>
    </xf>
    <xf numFmtId="0" fontId="21" fillId="4" borderId="1" xfId="0" applyFont="1" applyFill="1" applyBorder="1" applyAlignment="1" applyProtection="1">
      <alignment horizontal="center"/>
      <protection locked="0"/>
    </xf>
    <xf numFmtId="0" fontId="13" fillId="0" borderId="0" xfId="0" applyFont="1" applyBorder="1" applyAlignment="1">
      <alignment horizontal="center"/>
    </xf>
    <xf numFmtId="0" fontId="16" fillId="4" borderId="5" xfId="3" applyNumberFormat="1" applyFont="1" applyFill="1" applyBorder="1" applyAlignment="1" applyProtection="1">
      <alignment horizontal="center" vertical="center"/>
      <protection locked="0"/>
    </xf>
    <xf numFmtId="0" fontId="16" fillId="4" borderId="6" xfId="3" applyNumberFormat="1" applyFont="1" applyFill="1" applyBorder="1" applyAlignment="1" applyProtection="1">
      <alignment horizontal="center" vertical="center"/>
      <protection locked="0"/>
    </xf>
    <xf numFmtId="0" fontId="16" fillId="4" borderId="7" xfId="3" applyNumberFormat="1" applyFont="1" applyFill="1" applyBorder="1" applyAlignment="1" applyProtection="1">
      <alignment horizontal="center" vertical="center"/>
      <protection locked="0"/>
    </xf>
    <xf numFmtId="0" fontId="16" fillId="4" borderId="10" xfId="3" applyNumberFormat="1" applyFont="1" applyFill="1" applyBorder="1" applyAlignment="1" applyProtection="1">
      <alignment horizontal="center" vertical="center"/>
      <protection locked="0"/>
    </xf>
    <xf numFmtId="0" fontId="16" fillId="4" borderId="11" xfId="3" applyNumberFormat="1" applyFont="1" applyFill="1" applyBorder="1" applyAlignment="1" applyProtection="1">
      <alignment horizontal="center" vertical="center"/>
      <protection locked="0"/>
    </xf>
    <xf numFmtId="0" fontId="16" fillId="4" borderId="12" xfId="3" applyNumberFormat="1" applyFont="1" applyFill="1" applyBorder="1" applyAlignment="1" applyProtection="1">
      <alignment horizontal="center" vertical="center"/>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5" fillId="0" borderId="6" xfId="0" applyFont="1" applyBorder="1" applyAlignment="1">
      <alignment horizontal="center"/>
    </xf>
    <xf numFmtId="0" fontId="5" fillId="0" borderId="0" xfId="0" applyFont="1" applyBorder="1" applyAlignment="1">
      <alignment horizontal="center"/>
    </xf>
    <xf numFmtId="0" fontId="8" fillId="0" borderId="6" xfId="0" applyFont="1" applyBorder="1" applyAlignment="1">
      <alignment horizontal="center"/>
    </xf>
    <xf numFmtId="0" fontId="8" fillId="0" borderId="11" xfId="0" applyFont="1" applyBorder="1" applyAlignment="1">
      <alignment horizontal="center"/>
    </xf>
    <xf numFmtId="0" fontId="14" fillId="0" borderId="8" xfId="0" applyFont="1" applyBorder="1" applyAlignment="1">
      <alignment horizontal="center" vertical="center"/>
    </xf>
    <xf numFmtId="0" fontId="14" fillId="0" borderId="0" xfId="0" applyFont="1" applyBorder="1" applyAlignment="1">
      <alignment horizontal="center" vertical="center"/>
    </xf>
    <xf numFmtId="0" fontId="22" fillId="4" borderId="16" xfId="0" applyFont="1" applyFill="1" applyBorder="1" applyAlignment="1" applyProtection="1">
      <alignment horizontal="center"/>
      <protection locked="0"/>
    </xf>
    <xf numFmtId="0" fontId="22" fillId="4" borderId="1" xfId="0" applyFont="1" applyFill="1" applyBorder="1" applyAlignment="1" applyProtection="1">
      <alignment horizontal="center"/>
      <protection locked="0"/>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6" xfId="0" applyFont="1" applyBorder="1" applyAlignment="1">
      <alignment horizontal="center" vertical="center"/>
    </xf>
    <xf numFmtId="0" fontId="10" fillId="0" borderId="1" xfId="0" applyFont="1" applyBorder="1" applyAlignment="1">
      <alignment horizontal="center" vertical="center"/>
    </xf>
    <xf numFmtId="164" fontId="10" fillId="0" borderId="31" xfId="0" applyNumberFormat="1" applyFont="1" applyBorder="1" applyAlignment="1">
      <alignment horizontal="center" vertical="center"/>
    </xf>
    <xf numFmtId="164" fontId="10" fillId="0" borderId="39" xfId="0" applyNumberFormat="1" applyFont="1" applyBorder="1" applyAlignment="1">
      <alignment horizontal="center" vertical="center"/>
    </xf>
    <xf numFmtId="0" fontId="12" fillId="0" borderId="6" xfId="5" applyFont="1" applyFill="1" applyBorder="1" applyAlignment="1" applyProtection="1">
      <alignment horizontal="center" vertical="center"/>
      <protection locked="0"/>
    </xf>
    <xf numFmtId="0" fontId="12" fillId="0" borderId="11" xfId="5" applyFont="1" applyFill="1" applyBorder="1" applyAlignment="1" applyProtection="1">
      <alignment horizontal="center" vertical="center"/>
      <protection locked="0"/>
    </xf>
    <xf numFmtId="0" fontId="11" fillId="0" borderId="29" xfId="0" applyFont="1" applyBorder="1" applyAlignment="1">
      <alignment horizontal="center" vertical="center" wrapText="1"/>
    </xf>
    <xf numFmtId="0" fontId="11" fillId="0" borderId="30" xfId="0" applyFont="1" applyBorder="1" applyAlignment="1">
      <alignment horizontal="center" vertical="center" wrapText="1"/>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21" fillId="4" borderId="21" xfId="0" applyFont="1" applyFill="1" applyBorder="1" applyAlignment="1" applyProtection="1">
      <alignment horizontal="center"/>
      <protection locked="0"/>
    </xf>
    <xf numFmtId="0" fontId="21" fillId="4" borderId="22" xfId="0" applyFont="1" applyFill="1" applyBorder="1" applyAlignment="1" applyProtection="1">
      <alignment horizontal="center"/>
      <protection locked="0"/>
    </xf>
    <xf numFmtId="0" fontId="21" fillId="4" borderId="3" xfId="0" applyFont="1" applyFill="1" applyBorder="1" applyAlignment="1" applyProtection="1">
      <alignment horizontal="center"/>
      <protection locked="0"/>
    </xf>
    <xf numFmtId="0" fontId="12" fillId="0" borderId="0" xfId="5" applyFont="1" applyBorder="1" applyAlignment="1">
      <alignment horizontal="center" vertical="center"/>
    </xf>
    <xf numFmtId="0" fontId="11" fillId="0" borderId="14" xfId="0" applyFont="1" applyBorder="1" applyAlignment="1">
      <alignment horizontal="center" vertical="center"/>
    </xf>
    <xf numFmtId="0" fontId="11" fillId="0" borderId="1" xfId="0" applyFont="1" applyBorder="1" applyAlignment="1">
      <alignment horizontal="center" vertical="center"/>
    </xf>
    <xf numFmtId="0" fontId="11" fillId="0" borderId="14"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37" xfId="0" applyFont="1" applyBorder="1" applyAlignment="1">
      <alignment horizontal="center" vertical="center" wrapText="1"/>
    </xf>
    <xf numFmtId="0" fontId="10" fillId="0" borderId="42" xfId="0" applyFont="1" applyBorder="1" applyAlignment="1">
      <alignment horizontal="center" vertical="center"/>
    </xf>
    <xf numFmtId="0" fontId="10" fillId="0" borderId="45" xfId="0" applyFont="1" applyBorder="1" applyAlignment="1">
      <alignment horizontal="center" vertical="center"/>
    </xf>
    <xf numFmtId="0" fontId="10" fillId="0" borderId="44" xfId="0" applyFont="1" applyBorder="1" applyAlignment="1">
      <alignment horizontal="center" vertical="center"/>
    </xf>
    <xf numFmtId="0" fontId="16" fillId="4" borderId="8" xfId="0" applyFont="1" applyFill="1" applyBorder="1" applyAlignment="1" applyProtection="1">
      <alignment horizontal="center" vertical="center"/>
      <protection locked="0"/>
    </xf>
    <xf numFmtId="0" fontId="16" fillId="4" borderId="0" xfId="0" applyFont="1" applyFill="1" applyBorder="1" applyAlignment="1" applyProtection="1">
      <alignment horizontal="center" vertical="center"/>
      <protection locked="0"/>
    </xf>
    <xf numFmtId="0" fontId="16" fillId="4" borderId="9" xfId="0" applyFont="1" applyFill="1" applyBorder="1" applyAlignment="1" applyProtection="1">
      <alignment horizontal="center" vertical="center"/>
      <protection locked="0"/>
    </xf>
    <xf numFmtId="0" fontId="16" fillId="4" borderId="10" xfId="0" applyFont="1" applyFill="1" applyBorder="1" applyAlignment="1" applyProtection="1">
      <alignment horizontal="center" vertical="center"/>
      <protection locked="0"/>
    </xf>
    <xf numFmtId="0" fontId="16" fillId="4" borderId="11"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0" fontId="10" fillId="0" borderId="42"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4" xfId="0" applyFont="1" applyBorder="1" applyAlignment="1">
      <alignment horizontal="center" vertical="center" wrapText="1"/>
    </xf>
    <xf numFmtId="168" fontId="16" fillId="4" borderId="8" xfId="3" applyNumberFormat="1" applyFont="1" applyFill="1" applyBorder="1" applyAlignment="1" applyProtection="1">
      <alignment horizontal="center" vertical="center"/>
      <protection locked="0"/>
    </xf>
    <xf numFmtId="168" fontId="16" fillId="4" borderId="0" xfId="3" applyNumberFormat="1" applyFont="1" applyFill="1" applyBorder="1" applyAlignment="1" applyProtection="1">
      <alignment horizontal="center" vertical="center"/>
      <protection locked="0"/>
    </xf>
    <xf numFmtId="168" fontId="16" fillId="4" borderId="9" xfId="3" applyNumberFormat="1" applyFont="1" applyFill="1" applyBorder="1" applyAlignment="1" applyProtection="1">
      <alignment horizontal="center" vertical="center"/>
      <protection locked="0"/>
    </xf>
    <xf numFmtId="168" fontId="16" fillId="4" borderId="10" xfId="3" applyNumberFormat="1" applyFont="1" applyFill="1" applyBorder="1" applyAlignment="1" applyProtection="1">
      <alignment horizontal="center" vertical="center"/>
      <protection locked="0"/>
    </xf>
    <xf numFmtId="168" fontId="16" fillId="4" borderId="11" xfId="3" applyNumberFormat="1" applyFont="1" applyFill="1" applyBorder="1" applyAlignment="1" applyProtection="1">
      <alignment horizontal="center" vertical="center"/>
      <protection locked="0"/>
    </xf>
    <xf numFmtId="168" fontId="16" fillId="4" borderId="12" xfId="3" applyNumberFormat="1" applyFont="1" applyFill="1" applyBorder="1" applyAlignment="1" applyProtection="1">
      <alignment horizontal="center" vertical="center"/>
      <protection locked="0"/>
    </xf>
    <xf numFmtId="9" fontId="16" fillId="4" borderId="8" xfId="4" applyFont="1" applyFill="1" applyBorder="1" applyAlignment="1" applyProtection="1">
      <alignment horizontal="center" vertical="center"/>
      <protection locked="0"/>
    </xf>
    <xf numFmtId="9" fontId="16" fillId="4" borderId="0" xfId="4" applyFont="1" applyFill="1" applyBorder="1" applyAlignment="1" applyProtection="1">
      <alignment horizontal="center" vertical="center"/>
      <protection locked="0"/>
    </xf>
    <xf numFmtId="9" fontId="16" fillId="4" borderId="9" xfId="4" applyFont="1" applyFill="1" applyBorder="1" applyAlignment="1" applyProtection="1">
      <alignment horizontal="center" vertical="center"/>
      <protection locked="0"/>
    </xf>
    <xf numFmtId="9" fontId="16" fillId="4" borderId="10" xfId="4" applyFont="1" applyFill="1" applyBorder="1" applyAlignment="1" applyProtection="1">
      <alignment horizontal="center" vertical="center"/>
      <protection locked="0"/>
    </xf>
    <xf numFmtId="9" fontId="16" fillId="4" borderId="11" xfId="4" applyFont="1" applyFill="1" applyBorder="1" applyAlignment="1" applyProtection="1">
      <alignment horizontal="center" vertical="center"/>
      <protection locked="0"/>
    </xf>
    <xf numFmtId="9" fontId="16" fillId="4" borderId="12" xfId="4" applyFont="1" applyFill="1" applyBorder="1" applyAlignment="1" applyProtection="1">
      <alignment horizontal="center" vertical="center"/>
      <protection locked="0"/>
    </xf>
    <xf numFmtId="0" fontId="10" fillId="0" borderId="27" xfId="0" applyFont="1" applyBorder="1" applyAlignment="1">
      <alignment horizontal="center" vertical="center"/>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1" fillId="0" borderId="15" xfId="0" applyFont="1" applyBorder="1" applyAlignment="1">
      <alignment horizontal="center" vertical="center" wrapText="1"/>
    </xf>
    <xf numFmtId="0" fontId="11" fillId="0" borderId="17"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1" fillId="0" borderId="15"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164" fontId="14" fillId="0" borderId="14" xfId="0" applyNumberFormat="1" applyFont="1" applyBorder="1" applyAlignment="1">
      <alignment horizontal="center" vertical="center"/>
    </xf>
    <xf numFmtId="0" fontId="14" fillId="0" borderId="15" xfId="0" applyFont="1" applyBorder="1" applyAlignment="1">
      <alignment horizontal="center" vertical="center"/>
    </xf>
    <xf numFmtId="0" fontId="14" fillId="0" borderId="20"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27"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23" xfId="0" applyFont="1" applyBorder="1" applyAlignment="1">
      <alignment horizontal="center" vertical="center"/>
    </xf>
    <xf numFmtId="164" fontId="14" fillId="0" borderId="35" xfId="0" applyNumberFormat="1" applyFont="1" applyBorder="1" applyAlignment="1">
      <alignment horizontal="center" vertical="center"/>
    </xf>
    <xf numFmtId="164" fontId="14" fillId="0" borderId="6" xfId="0" applyNumberFormat="1" applyFont="1" applyBorder="1" applyAlignment="1">
      <alignment horizontal="center" vertical="center"/>
    </xf>
    <xf numFmtId="164" fontId="14" fillId="0" borderId="7" xfId="0" applyNumberFormat="1" applyFont="1" applyBorder="1" applyAlignment="1">
      <alignment horizontal="center" vertical="center"/>
    </xf>
    <xf numFmtId="164" fontId="14" fillId="0" borderId="47" xfId="0" applyNumberFormat="1" applyFont="1" applyBorder="1" applyAlignment="1">
      <alignment horizontal="center" vertical="center"/>
    </xf>
    <xf numFmtId="164" fontId="14" fillId="0" borderId="11" xfId="0" applyNumberFormat="1" applyFont="1" applyBorder="1" applyAlignment="1">
      <alignment horizontal="center" vertical="center"/>
    </xf>
    <xf numFmtId="164" fontId="14" fillId="0" borderId="12" xfId="0" applyNumberFormat="1" applyFont="1" applyBorder="1" applyAlignment="1">
      <alignment horizontal="center" vertical="center"/>
    </xf>
    <xf numFmtId="164" fontId="15" fillId="4" borderId="35" xfId="0" applyNumberFormat="1" applyFont="1" applyFill="1" applyBorder="1" applyAlignment="1" applyProtection="1">
      <alignment horizontal="center" vertical="center"/>
      <protection locked="0"/>
    </xf>
    <xf numFmtId="164" fontId="15" fillId="4" borderId="6" xfId="0" applyNumberFormat="1" applyFont="1" applyFill="1" applyBorder="1" applyAlignment="1" applyProtection="1">
      <alignment horizontal="center" vertical="center"/>
      <protection locked="0"/>
    </xf>
    <xf numFmtId="164" fontId="15" fillId="4" borderId="7" xfId="0" applyNumberFormat="1" applyFont="1" applyFill="1" applyBorder="1" applyAlignment="1" applyProtection="1">
      <alignment horizontal="center" vertical="center"/>
      <protection locked="0"/>
    </xf>
    <xf numFmtId="164" fontId="15" fillId="4" borderId="47" xfId="0" applyNumberFormat="1" applyFont="1" applyFill="1" applyBorder="1" applyAlignment="1" applyProtection="1">
      <alignment horizontal="center" vertical="center"/>
      <protection locked="0"/>
    </xf>
    <xf numFmtId="164" fontId="15" fillId="4" borderId="11" xfId="0" applyNumberFormat="1" applyFont="1" applyFill="1" applyBorder="1" applyAlignment="1" applyProtection="1">
      <alignment horizontal="center" vertical="center"/>
      <protection locked="0"/>
    </xf>
    <xf numFmtId="164" fontId="15" fillId="4" borderId="12" xfId="0" applyNumberFormat="1" applyFont="1" applyFill="1" applyBorder="1" applyAlignment="1" applyProtection="1">
      <alignment horizontal="center" vertical="center"/>
      <protection locked="0"/>
    </xf>
    <xf numFmtId="9" fontId="14" fillId="0" borderId="35" xfId="4" applyFont="1" applyBorder="1" applyAlignment="1">
      <alignment horizontal="center" vertical="center"/>
    </xf>
    <xf numFmtId="9" fontId="14" fillId="0" borderId="6" xfId="4" applyFont="1" applyBorder="1" applyAlignment="1">
      <alignment horizontal="center" vertical="center"/>
    </xf>
    <xf numFmtId="9" fontId="14" fillId="0" borderId="7" xfId="4" applyFont="1" applyBorder="1" applyAlignment="1">
      <alignment horizontal="center" vertical="center"/>
    </xf>
    <xf numFmtId="9" fontId="14" fillId="0" borderId="47" xfId="4" applyFont="1" applyBorder="1" applyAlignment="1">
      <alignment horizontal="center" vertical="center"/>
    </xf>
    <xf numFmtId="9" fontId="14" fillId="0" borderId="11" xfId="4" applyFont="1" applyBorder="1" applyAlignment="1">
      <alignment horizontal="center" vertical="center"/>
    </xf>
    <xf numFmtId="9" fontId="14" fillId="0" borderId="12" xfId="4" applyFont="1" applyBorder="1" applyAlignment="1">
      <alignment horizontal="center" vertical="center"/>
    </xf>
    <xf numFmtId="0" fontId="15" fillId="0" borderId="0" xfId="0" applyFont="1" applyBorder="1" applyAlignment="1">
      <alignment horizontal="center" vertical="center"/>
    </xf>
    <xf numFmtId="164" fontId="15" fillId="0" borderId="0" xfId="0" applyNumberFormat="1" applyFont="1" applyBorder="1" applyAlignment="1">
      <alignment horizontal="center" vertical="center"/>
    </xf>
    <xf numFmtId="164" fontId="14" fillId="0" borderId="15" xfId="0" applyNumberFormat="1" applyFont="1" applyBorder="1" applyAlignment="1">
      <alignment horizontal="center" vertical="center"/>
    </xf>
    <xf numFmtId="164" fontId="14" fillId="0" borderId="19" xfId="0" applyNumberFormat="1" applyFont="1" applyBorder="1" applyAlignment="1">
      <alignment horizontal="center" vertical="center"/>
    </xf>
    <xf numFmtId="164" fontId="14" fillId="0" borderId="20" xfId="0" applyNumberFormat="1" applyFont="1" applyBorder="1" applyAlignment="1">
      <alignment horizontal="center" vertical="center"/>
    </xf>
    <xf numFmtId="0" fontId="28" fillId="0" borderId="0" xfId="0" applyFont="1" applyAlignment="1">
      <alignment horizontal="center"/>
    </xf>
    <xf numFmtId="0" fontId="31" fillId="0" borderId="0" xfId="0" applyFont="1" applyAlignment="1">
      <alignment horizontal="center" wrapText="1"/>
    </xf>
    <xf numFmtId="0" fontId="33" fillId="0" borderId="0" xfId="0" applyFont="1" applyAlignment="1">
      <alignment horizontal="center"/>
    </xf>
    <xf numFmtId="0" fontId="33" fillId="0" borderId="0" xfId="0" applyFont="1" applyAlignment="1">
      <alignment horizontal="center" wrapText="1"/>
    </xf>
    <xf numFmtId="0" fontId="28" fillId="0" borderId="0" xfId="0" applyFont="1" applyAlignment="1">
      <alignment horizontal="center" wrapText="1"/>
    </xf>
    <xf numFmtId="0" fontId="25" fillId="0" borderId="0" xfId="0" applyFont="1" applyBorder="1" applyAlignment="1">
      <alignment horizontal="center"/>
    </xf>
    <xf numFmtId="0" fontId="24" fillId="0" borderId="0" xfId="5" applyFont="1" applyBorder="1" applyAlignment="1">
      <alignment horizontal="center" vertical="center"/>
    </xf>
    <xf numFmtId="0" fontId="31" fillId="0" borderId="0" xfId="0" applyFont="1" applyAlignment="1">
      <alignment horizontal="center"/>
    </xf>
    <xf numFmtId="0" fontId="29" fillId="0" borderId="0" xfId="0" applyFont="1" applyAlignment="1">
      <alignment horizontal="center"/>
    </xf>
    <xf numFmtId="0" fontId="34" fillId="0" borderId="0" xfId="0" applyFont="1" applyAlignment="1">
      <alignment horizontal="center"/>
    </xf>
    <xf numFmtId="0" fontId="24" fillId="0" borderId="0" xfId="5" applyFont="1" applyFill="1" applyBorder="1" applyAlignment="1" applyProtection="1">
      <alignment horizontal="center" vertical="center" wrapText="1"/>
      <protection locked="0"/>
    </xf>
    <xf numFmtId="0" fontId="18" fillId="6" borderId="42" xfId="0" applyFont="1" applyFill="1" applyBorder="1" applyAlignment="1">
      <alignment horizontal="center" vertical="center" wrapText="1"/>
    </xf>
    <xf numFmtId="0" fontId="18" fillId="6" borderId="45" xfId="0" applyFont="1" applyFill="1" applyBorder="1" applyAlignment="1">
      <alignment horizontal="center" vertical="center" wrapText="1"/>
    </xf>
    <xf numFmtId="0" fontId="18" fillId="6" borderId="11" xfId="0" applyFont="1" applyFill="1" applyBorder="1" applyAlignment="1">
      <alignment horizontal="center" vertical="center" wrapText="1"/>
    </xf>
    <xf numFmtId="0" fontId="18" fillId="6" borderId="12" xfId="0" applyFont="1" applyFill="1" applyBorder="1" applyAlignment="1">
      <alignment horizontal="center" vertical="center" wrapText="1"/>
    </xf>
    <xf numFmtId="0" fontId="20" fillId="6" borderId="42" xfId="0" applyFont="1" applyFill="1" applyBorder="1" applyAlignment="1">
      <alignment horizontal="center" vertical="center" wrapText="1"/>
    </xf>
    <xf numFmtId="0" fontId="20" fillId="6" borderId="45" xfId="0" applyFont="1" applyFill="1" applyBorder="1" applyAlignment="1">
      <alignment horizontal="center" vertical="center" wrapText="1"/>
    </xf>
    <xf numFmtId="0" fontId="20" fillId="6" borderId="44" xfId="0" applyFont="1" applyFill="1" applyBorder="1" applyAlignment="1">
      <alignment horizontal="center" vertical="center" wrapText="1"/>
    </xf>
    <xf numFmtId="0" fontId="18" fillId="6" borderId="6"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8" fillId="5" borderId="42" xfId="0" applyFont="1" applyFill="1" applyBorder="1" applyAlignment="1">
      <alignment horizontal="left" vertical="center" wrapText="1"/>
    </xf>
    <xf numFmtId="0" fontId="18" fillId="5" borderId="44" xfId="0" applyFont="1" applyFill="1" applyBorder="1" applyAlignment="1">
      <alignment horizontal="left" vertical="center" wrapText="1"/>
    </xf>
    <xf numFmtId="0" fontId="18" fillId="6" borderId="44" xfId="0" applyFont="1" applyFill="1" applyBorder="1" applyAlignment="1">
      <alignment horizontal="center" vertical="center" wrapText="1"/>
    </xf>
  </cellXfs>
  <cellStyles count="6">
    <cellStyle name="Comma" xfId="1" builtinId="3"/>
    <cellStyle name="Comma 2 2" xfId="2" xr:uid="{FDCD3510-F823-4F37-ACC0-E83E0B8A38BA}"/>
    <cellStyle name="Currency" xfId="3" builtinId="4"/>
    <cellStyle name="Hyperlink" xfId="5" builtinId="8"/>
    <cellStyle name="Normal" xfId="0" builtinId="0"/>
    <cellStyle name="Percent" xfId="4" builtinId="5"/>
  </cellStyles>
  <dxfs count="0"/>
  <tableStyles count="0" defaultTableStyle="TableStyleMedium2" defaultPivotStyle="PivotStyleLight16"/>
  <colors>
    <mruColors>
      <color rgb="FF307F95"/>
      <color rgb="FF6F2483"/>
      <color rgb="FF43BAB7"/>
      <color rgb="FFABEFEA"/>
      <color rgb="FF29D7CB"/>
      <color rgb="FF5AA1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6.5281053066336248E-2"/>
          <c:y val="2.9156125998853758E-2"/>
          <c:w val="0.81867671691792299"/>
          <c:h val="0.89885057471264362"/>
        </c:manualLayout>
      </c:layout>
      <c:pieChart>
        <c:varyColors val="1"/>
        <c:ser>
          <c:idx val="0"/>
          <c:order val="0"/>
          <c:spPr>
            <a:solidFill>
              <a:srgbClr val="29D7CB"/>
            </a:solidFill>
          </c:spPr>
          <c:explosion val="3"/>
          <c:dPt>
            <c:idx val="0"/>
            <c:bubble3D val="0"/>
            <c:spPr>
              <a:solidFill>
                <a:srgbClr val="307F9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B71E-4E69-8CFA-3178A413232C}"/>
              </c:ext>
            </c:extLst>
          </c:dPt>
          <c:dPt>
            <c:idx val="1"/>
            <c:bubble3D val="0"/>
            <c:spPr>
              <a:solidFill>
                <a:srgbClr val="43BAB7"/>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0A1B-41F8-B4E7-8741C2FD626E}"/>
              </c:ext>
            </c:extLst>
          </c:dPt>
          <c:dPt>
            <c:idx val="2"/>
            <c:bubble3D val="0"/>
            <c:spPr>
              <a:solidFill>
                <a:srgbClr val="29D7CB"/>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B71E-4E69-8CFA-3178A413232C}"/>
              </c:ext>
            </c:extLst>
          </c:dPt>
          <c:dPt>
            <c:idx val="3"/>
            <c:bubble3D val="0"/>
            <c:spPr>
              <a:solidFill>
                <a:srgbClr val="6F248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9395-4534-A629-7B450B61ADA4}"/>
              </c:ext>
            </c:extLst>
          </c:dPt>
          <c:dLbls>
            <c:spPr>
              <a:noFill/>
              <a:ln>
                <a:noFill/>
              </a:ln>
              <a:effectLst/>
            </c:spPr>
            <c:txPr>
              <a:bodyPr rot="0" spcFirstLastPara="1" vertOverflow="overflow" horzOverflow="overflow"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'Price tool'!$J$85:$J$88</c:f>
              <c:strCache>
                <c:ptCount val="4"/>
                <c:pt idx="0">
                  <c:v>Direct Cost</c:v>
                </c:pt>
                <c:pt idx="1">
                  <c:v>Overhead Costs</c:v>
                </c:pt>
                <c:pt idx="3">
                  <c:v>Profit</c:v>
                </c:pt>
              </c:strCache>
            </c:strRef>
          </c:cat>
          <c:val>
            <c:numRef>
              <c:f>'Price tool'!$K$85:$K$88</c:f>
              <c:numCache>
                <c:formatCode>"£"#,##0.00</c:formatCode>
                <c:ptCount val="4"/>
                <c:pt idx="0">
                  <c:v>265.19230769230768</c:v>
                </c:pt>
                <c:pt idx="1">
                  <c:v>13.259615384615385</c:v>
                </c:pt>
                <c:pt idx="3">
                  <c:v>-278.45192307692304</c:v>
                </c:pt>
              </c:numCache>
            </c:numRef>
          </c:val>
          <c:extLst>
            <c:ext xmlns:c16="http://schemas.microsoft.com/office/drawing/2014/chart" uri="{C3380CC4-5D6E-409C-BE32-E72D297353CC}">
              <c16:uniqueId val="{00000000-0A1B-41F8-B4E7-8741C2FD626E}"/>
            </c:ext>
          </c:extLst>
        </c:ser>
        <c:dLbls>
          <c:dLblPos val="ctr"/>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6.2823834196891193E-2"/>
          <c:y val="5.128205128205128E-2"/>
          <c:w val="0.83117443868739205"/>
          <c:h val="0.89743589743589747"/>
        </c:manualLayout>
      </c:layout>
      <c:pieChart>
        <c:varyColors val="1"/>
        <c:ser>
          <c:idx val="0"/>
          <c:order val="0"/>
          <c:explosion val="3"/>
          <c:dPt>
            <c:idx val="0"/>
            <c:bubble3D val="0"/>
            <c:spPr>
              <a:solidFill>
                <a:srgbClr val="307F9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9AF4-4A40-A700-906BED3C7FF6}"/>
              </c:ext>
            </c:extLst>
          </c:dPt>
          <c:dPt>
            <c:idx val="1"/>
            <c:bubble3D val="0"/>
            <c:spPr>
              <a:solidFill>
                <a:srgbClr val="43BAB7"/>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254A-4E27-AECE-46DBD7A88EF9}"/>
              </c:ext>
            </c:extLst>
          </c:dPt>
          <c:dPt>
            <c:idx val="2"/>
            <c:bubble3D val="0"/>
            <c:spPr>
              <a:solidFill>
                <a:srgbClr val="6F248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254A-4E27-AECE-46DBD7A88EF9}"/>
              </c:ext>
            </c:extLst>
          </c:dPt>
          <c:dLbls>
            <c:dLbl>
              <c:idx val="0"/>
              <c:spPr>
                <a:noFill/>
                <a:ln>
                  <a:noFill/>
                </a:ln>
                <a:effectLst/>
              </c:spPr>
              <c:txPr>
                <a:bodyPr rot="0" spcFirstLastPara="1" vertOverflow="overflow" horzOverflow="overflow"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1"/>
              <c:showSerName val="0"/>
              <c:showPercent val="1"/>
              <c:showBubbleSize val="0"/>
              <c:extLst>
                <c:ext xmlns:c15="http://schemas.microsoft.com/office/drawing/2012/chart" uri="{CE6537A1-D6FC-4f65-9D91-7224C49458BB}">
                  <c15:layout>
                    <c:manualLayout>
                      <c:w val="0.17508865248226951"/>
                      <c:h val="0.20938023450586266"/>
                    </c:manualLayout>
                  </c15:layout>
                </c:ext>
                <c:ext xmlns:c16="http://schemas.microsoft.com/office/drawing/2014/chart" uri="{C3380CC4-5D6E-409C-BE32-E72D297353CC}">
                  <c16:uniqueId val="{00000001-9AF4-4A40-A700-906BED3C7FF6}"/>
                </c:ext>
              </c:extLst>
            </c:dLbl>
            <c:dLbl>
              <c:idx val="1"/>
              <c:spPr>
                <a:noFill/>
                <a:ln>
                  <a:noFill/>
                </a:ln>
                <a:effectLst/>
              </c:spPr>
              <c:txPr>
                <a:bodyPr rot="0" spcFirstLastPara="1" vertOverflow="overflow" horzOverflow="overflow"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1"/>
              <c:showSerName val="0"/>
              <c:showPercent val="1"/>
              <c:showBubbleSize val="0"/>
              <c:extLst>
                <c:ext xmlns:c15="http://schemas.microsoft.com/office/drawing/2012/chart" uri="{CE6537A1-D6FC-4f65-9D91-7224C49458BB}">
                  <c15:layout>
                    <c:manualLayout>
                      <c:w val="0.21338512872061205"/>
                      <c:h val="0.23254367073462545"/>
                    </c:manualLayout>
                  </c15:layout>
                </c:ext>
                <c:ext xmlns:c16="http://schemas.microsoft.com/office/drawing/2014/chart" uri="{C3380CC4-5D6E-409C-BE32-E72D297353CC}">
                  <c16:uniqueId val="{00000003-254A-4E27-AECE-46DBD7A88EF9}"/>
                </c:ext>
              </c:extLst>
            </c:dLbl>
            <c:dLbl>
              <c:idx val="2"/>
              <c:spPr>
                <a:noFill/>
                <a:ln>
                  <a:noFill/>
                </a:ln>
                <a:effectLst/>
              </c:spPr>
              <c:txPr>
                <a:bodyPr rot="0" spcFirstLastPara="1" vertOverflow="overflow" horzOverflow="overflow"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1"/>
              <c:showSerName val="0"/>
              <c:showPercent val="1"/>
              <c:showBubbleSize val="0"/>
              <c:extLst>
                <c:ext xmlns:c15="http://schemas.microsoft.com/office/drawing/2012/chart" uri="{CE6537A1-D6FC-4f65-9D91-7224C49458BB}">
                  <c15:layout>
                    <c:manualLayout>
                      <c:w val="0.15181737588652483"/>
                      <c:h val="0.1531466858100024"/>
                    </c:manualLayout>
                  </c15:layout>
                </c:ext>
                <c:ext xmlns:c16="http://schemas.microsoft.com/office/drawing/2014/chart" uri="{C3380CC4-5D6E-409C-BE32-E72D297353CC}">
                  <c16:uniqueId val="{00000002-254A-4E27-AECE-46DBD7A88EF9}"/>
                </c:ext>
              </c:extLst>
            </c:dLbl>
            <c:spPr>
              <a:noFill/>
              <a:ln>
                <a:noFill/>
              </a:ln>
              <a:effectLst/>
            </c:spPr>
            <c:txPr>
              <a:bodyPr rot="0" spcFirstLastPara="1" vertOverflow="overflow" horzOverflow="overflow"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'Price tool'!$J$63:$J$65</c:f>
              <c:strCache>
                <c:ptCount val="3"/>
                <c:pt idx="0">
                  <c:v>Direct Cost</c:v>
                </c:pt>
                <c:pt idx="1">
                  <c:v>Overhead Costs</c:v>
                </c:pt>
                <c:pt idx="2">
                  <c:v>Profit</c:v>
                </c:pt>
              </c:strCache>
            </c:strRef>
          </c:cat>
          <c:val>
            <c:numRef>
              <c:f>'Price tool'!$K$63:$K$65</c:f>
              <c:numCache>
                <c:formatCode>"£"#,##0.00</c:formatCode>
                <c:ptCount val="3"/>
                <c:pt idx="0">
                  <c:v>265.19230769230768</c:v>
                </c:pt>
                <c:pt idx="1">
                  <c:v>13.259615384615385</c:v>
                </c:pt>
                <c:pt idx="2">
                  <c:v>30.939102564102541</c:v>
                </c:pt>
              </c:numCache>
            </c:numRef>
          </c:val>
          <c:extLst>
            <c:ext xmlns:c16="http://schemas.microsoft.com/office/drawing/2014/chart" uri="{C3380CC4-5D6E-409C-BE32-E72D297353CC}">
              <c16:uniqueId val="{00000000-254A-4E27-AECE-46DBD7A88EF9}"/>
            </c:ext>
          </c:extLst>
        </c:ser>
        <c:dLbls>
          <c:dLblPos val="ctr"/>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231322</xdr:colOff>
      <xdr:row>82</xdr:row>
      <xdr:rowOff>1509</xdr:rowOff>
    </xdr:from>
    <xdr:to>
      <xdr:col>12</xdr:col>
      <xdr:colOff>100693</xdr:colOff>
      <xdr:row>102</xdr:row>
      <xdr:rowOff>123973</xdr:rowOff>
    </xdr:to>
    <xdr:graphicFrame macro="">
      <xdr:nvGraphicFramePr>
        <xdr:cNvPr id="2" name="Chart 1">
          <a:extLst>
            <a:ext uri="{FF2B5EF4-FFF2-40B4-BE49-F238E27FC236}">
              <a16:creationId xmlns:a16="http://schemas.microsoft.com/office/drawing/2014/main" id="{6B5D4B51-C806-4918-A6B2-C79DBC8603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244928</xdr:colOff>
      <xdr:row>60</xdr:row>
      <xdr:rowOff>130025</xdr:rowOff>
    </xdr:from>
    <xdr:to>
      <xdr:col>12</xdr:col>
      <xdr:colOff>100692</xdr:colOff>
      <xdr:row>79</xdr:row>
      <xdr:rowOff>116419</xdr:rowOff>
    </xdr:to>
    <xdr:graphicFrame macro="">
      <xdr:nvGraphicFramePr>
        <xdr:cNvPr id="3" name="Chart 2">
          <a:extLst>
            <a:ext uri="{FF2B5EF4-FFF2-40B4-BE49-F238E27FC236}">
              <a16:creationId xmlns:a16="http://schemas.microsoft.com/office/drawing/2014/main" id="{2B19CBE0-D80F-4478-A22C-CCEB3690A43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xdr:col>
      <xdr:colOff>493604</xdr:colOff>
      <xdr:row>0</xdr:row>
      <xdr:rowOff>0</xdr:rowOff>
    </xdr:from>
    <xdr:to>
      <xdr:col>8</xdr:col>
      <xdr:colOff>763409</xdr:colOff>
      <xdr:row>5</xdr:row>
      <xdr:rowOff>1</xdr:rowOff>
    </xdr:to>
    <xdr:pic>
      <xdr:nvPicPr>
        <xdr:cNvPr id="10" name="Picture 9">
          <a:extLst>
            <a:ext uri="{FF2B5EF4-FFF2-40B4-BE49-F238E27FC236}">
              <a16:creationId xmlns:a16="http://schemas.microsoft.com/office/drawing/2014/main" id="{EDE75482-0F2B-472D-A5E7-50C255DE8BEC}"/>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3667" t="13381" r="4000" b="10188"/>
        <a:stretch/>
      </xdr:blipFill>
      <xdr:spPr>
        <a:xfrm>
          <a:off x="3827354" y="0"/>
          <a:ext cx="5826055" cy="12276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531704</xdr:colOff>
      <xdr:row>0</xdr:row>
      <xdr:rowOff>9525</xdr:rowOff>
    </xdr:from>
    <xdr:to>
      <xdr:col>8</xdr:col>
      <xdr:colOff>171450</xdr:colOff>
      <xdr:row>4</xdr:row>
      <xdr:rowOff>66093</xdr:rowOff>
    </xdr:to>
    <xdr:pic>
      <xdr:nvPicPr>
        <xdr:cNvPr id="2" name="Picture 1">
          <a:extLst>
            <a:ext uri="{FF2B5EF4-FFF2-40B4-BE49-F238E27FC236}">
              <a16:creationId xmlns:a16="http://schemas.microsoft.com/office/drawing/2014/main" id="{7CB76642-E173-42DE-84E8-1AFAE5371FA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667" t="13381" r="4000" b="10188"/>
        <a:stretch/>
      </xdr:blipFill>
      <xdr:spPr>
        <a:xfrm>
          <a:off x="1141304" y="9525"/>
          <a:ext cx="3906946" cy="821743"/>
        </a:xfrm>
        <a:prstGeom prst="rect">
          <a:avLst/>
        </a:prstGeom>
      </xdr:spPr>
    </xdr:pic>
    <xdr:clientData/>
  </xdr:twoCellAnchor>
  <xdr:twoCellAnchor>
    <xdr:from>
      <xdr:col>0</xdr:col>
      <xdr:colOff>66676</xdr:colOff>
      <xdr:row>13</xdr:row>
      <xdr:rowOff>57151</xdr:rowOff>
    </xdr:from>
    <xdr:to>
      <xdr:col>9</xdr:col>
      <xdr:colOff>571500</xdr:colOff>
      <xdr:row>39</xdr:row>
      <xdr:rowOff>66675</xdr:rowOff>
    </xdr:to>
    <xdr:sp macro="" textlink="">
      <xdr:nvSpPr>
        <xdr:cNvPr id="3" name="TextBox 2">
          <a:extLst>
            <a:ext uri="{FF2B5EF4-FFF2-40B4-BE49-F238E27FC236}">
              <a16:creationId xmlns:a16="http://schemas.microsoft.com/office/drawing/2014/main" id="{E654777A-73FD-94E9-675B-80CE389E5211}"/>
            </a:ext>
          </a:extLst>
        </xdr:cNvPr>
        <xdr:cNvSpPr txBox="1"/>
      </xdr:nvSpPr>
      <xdr:spPr>
        <a:xfrm>
          <a:off x="66676" y="2724151"/>
          <a:ext cx="5991224" cy="6667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b="1" i="0" u="none" strike="noStrike">
              <a:solidFill>
                <a:srgbClr val="307F95"/>
              </a:solidFill>
              <a:effectLst/>
              <a:latin typeface="Futura Bk BT" panose="020B0502020204020303" pitchFamily="34" charset="0"/>
            </a:rPr>
            <a:t>To make sure you make money, charge more for your work than it costs you.</a:t>
          </a:r>
        </a:p>
        <a:p>
          <a:pPr algn="ctr"/>
          <a:endParaRPr lang="en-GB" sz="1200" b="1" i="0" u="none" strike="noStrike">
            <a:solidFill>
              <a:srgbClr val="307F95"/>
            </a:solidFill>
            <a:effectLst/>
            <a:latin typeface="Futura Bk BT" panose="020B0502020204020303" pitchFamily="34" charset="0"/>
          </a:endParaRPr>
        </a:p>
        <a:p>
          <a:pPr algn="ctr"/>
          <a:r>
            <a:rPr lang="en-GB" sz="1100" b="0" i="0" u="none" strike="noStrike">
              <a:solidFill>
                <a:srgbClr val="307F95"/>
              </a:solidFill>
              <a:effectLst/>
              <a:latin typeface="Futura Bk BT" panose="020B0502020204020303" pitchFamily="34" charset="0"/>
            </a:rPr>
            <a:t>• Work out how much your work will cost before you do it.</a:t>
          </a:r>
        </a:p>
        <a:p>
          <a:pPr algn="ctr"/>
          <a:r>
            <a:rPr lang="en-GB" sz="1100" b="0" i="0" u="none" strike="noStrike">
              <a:solidFill>
                <a:srgbClr val="307F95"/>
              </a:solidFill>
              <a:effectLst/>
              <a:latin typeface="Futura Bk BT" panose="020B0502020204020303" pitchFamily="34" charset="0"/>
            </a:rPr>
            <a:t>• Work out a price to charge that’s higher than your estimated cost for the work and gives you the profit you want.</a:t>
          </a:r>
          <a:endParaRPr lang="en-GB" sz="1100" b="0" i="0" u="none" strike="noStrike">
            <a:solidFill>
              <a:schemeClr val="dk1"/>
            </a:solidFill>
            <a:effectLst/>
            <a:latin typeface="+mn-lt"/>
          </a:endParaRPr>
        </a:p>
        <a:p>
          <a:pPr algn="ctr"/>
          <a:r>
            <a:rPr lang="en-GB" sz="1100" b="0" i="0" u="none" strike="noStrike">
              <a:solidFill>
                <a:srgbClr val="307F95"/>
              </a:solidFill>
              <a:effectLst/>
              <a:latin typeface="Futura Bk BT" panose="020B0502020204020303" pitchFamily="34" charset="0"/>
            </a:rPr>
            <a:t>• Work out how much the job actually costs afterwards, and check your estimates to see how much money you really made.</a:t>
          </a:r>
          <a:endParaRPr lang="en-GB" sz="1100" b="0" i="0" u="none" strike="noStrike">
            <a:solidFill>
              <a:schemeClr val="dk1"/>
            </a:solidFill>
            <a:effectLst/>
            <a:latin typeface="+mn-lt"/>
          </a:endParaRPr>
        </a:p>
        <a:p>
          <a:pPr algn="ctr"/>
          <a:endParaRPr lang="en-GB" sz="1100" b="0" i="0" u="none" strike="noStrike">
            <a:solidFill>
              <a:schemeClr val="dk1"/>
            </a:solidFill>
            <a:effectLst/>
            <a:latin typeface="+mn-lt"/>
          </a:endParaRPr>
        </a:p>
        <a:p>
          <a:pPr algn="ctr"/>
          <a:r>
            <a:rPr lang="en-GB" sz="1100" b="0" i="0" u="none" strike="noStrike">
              <a:solidFill>
                <a:srgbClr val="307F95"/>
              </a:solidFill>
              <a:effectLst/>
              <a:latin typeface="Futura Bk BT" panose="020B0502020204020303" pitchFamily="34" charset="0"/>
            </a:rPr>
            <a:t>This form is basically the same system every company uses:</a:t>
          </a:r>
          <a:endParaRPr lang="en-GB" sz="1100" b="0" i="0" u="none" strike="noStrike">
            <a:solidFill>
              <a:schemeClr val="dk1"/>
            </a:solidFill>
            <a:effectLst/>
            <a:latin typeface="+mn-lt"/>
          </a:endParaRPr>
        </a:p>
        <a:p>
          <a:pPr algn="ctr"/>
          <a:r>
            <a:rPr lang="en-GB" sz="1100" b="1" i="0" u="none" strike="noStrike">
              <a:solidFill>
                <a:srgbClr val="307F95"/>
              </a:solidFill>
              <a:effectLst/>
              <a:latin typeface="Futura Bk BT" panose="020B0502020204020303" pitchFamily="34" charset="0"/>
            </a:rPr>
            <a:t>Material costs + Labour costs + Other costs + Gross profit = Selling Price.</a:t>
          </a:r>
          <a:endParaRPr lang="en-GB" sz="1100" b="0" i="0" u="none" strike="noStrike">
            <a:solidFill>
              <a:schemeClr val="dk1"/>
            </a:solidFill>
            <a:effectLst/>
            <a:latin typeface="+mn-lt"/>
          </a:endParaRPr>
        </a:p>
        <a:p>
          <a:pPr algn="ctr"/>
          <a:endParaRPr lang="en-GB" sz="1100" b="0" i="0" u="none" strike="noStrike">
            <a:solidFill>
              <a:schemeClr val="dk1"/>
            </a:solidFill>
            <a:effectLst/>
            <a:latin typeface="+mn-lt"/>
          </a:endParaRPr>
        </a:p>
        <a:p>
          <a:pPr algn="ctr"/>
          <a:r>
            <a:rPr lang="en-GB" sz="1100" b="0" i="0" u="none" strike="noStrike">
              <a:solidFill>
                <a:srgbClr val="307F95"/>
              </a:solidFill>
              <a:effectLst/>
              <a:latin typeface="Futura Bk BT" panose="020B0502020204020303" pitchFamily="34" charset="0"/>
            </a:rPr>
            <a:t>Remember to take </a:t>
          </a:r>
          <a:r>
            <a:rPr lang="en-GB" sz="1100" b="1" i="0" u="none" strike="noStrike">
              <a:solidFill>
                <a:srgbClr val="307F95"/>
              </a:solidFill>
              <a:effectLst/>
              <a:latin typeface="Futura Bk BT" panose="020B0502020204020303" pitchFamily="34" charset="0"/>
            </a:rPr>
            <a:t>"Perceived Value"</a:t>
          </a:r>
          <a:r>
            <a:rPr lang="en-GB" sz="1100" b="0" i="0" u="none" strike="noStrike">
              <a:solidFill>
                <a:srgbClr val="307F95"/>
              </a:solidFill>
              <a:effectLst/>
              <a:latin typeface="Futura Bk BT" panose="020B0502020204020303" pitchFamily="34" charset="0"/>
            </a:rPr>
            <a:t> into account when deciding on your actual selling price</a:t>
          </a:r>
          <a:r>
            <a:rPr lang="en-GB" sz="1100" b="0" i="0" u="none" strike="noStrike">
              <a:solidFill>
                <a:schemeClr val="dk1"/>
              </a:solidFill>
              <a:effectLst/>
              <a:latin typeface="+mn-lt"/>
            </a:rPr>
            <a:t>.</a:t>
          </a:r>
        </a:p>
        <a:p>
          <a:pPr algn="ctr"/>
          <a:endParaRPr lang="en-GB" sz="1100" b="0" i="0" u="none" strike="noStrike">
            <a:solidFill>
              <a:schemeClr val="dk1"/>
            </a:solidFill>
            <a:effectLst/>
            <a:latin typeface="+mn-lt"/>
          </a:endParaRPr>
        </a:p>
        <a:p>
          <a:pPr algn="ctr"/>
          <a:r>
            <a:rPr lang="en-GB" sz="1100" b="0" i="0" u="none" strike="noStrike">
              <a:solidFill>
                <a:srgbClr val="307F95"/>
              </a:solidFill>
              <a:effectLst/>
              <a:latin typeface="Futura Bk BT" panose="020B0502020204020303" pitchFamily="34" charset="0"/>
            </a:rPr>
            <a:t>Once the form has been completed, you will be able to easily see exactly where any discrepancy between your estimate and the actual figure has been created and take steps to ensure this does not happen in future.</a:t>
          </a:r>
        </a:p>
        <a:p>
          <a:pPr algn="ctr"/>
          <a:endParaRPr lang="en-GB" sz="1100" b="0" i="0" u="none" strike="noStrike">
            <a:solidFill>
              <a:srgbClr val="307F95"/>
            </a:solidFill>
            <a:effectLst/>
            <a:latin typeface="Futura Bk BT" panose="020B0502020204020303" pitchFamily="34" charset="0"/>
          </a:endParaRPr>
        </a:p>
        <a:p>
          <a:pPr algn="ctr"/>
          <a:r>
            <a:rPr lang="en-GB" sz="1100" b="1" i="0" u="none" strike="noStrike">
              <a:solidFill>
                <a:srgbClr val="6F2483"/>
              </a:solidFill>
              <a:effectLst/>
              <a:latin typeface="Futura Bk BT" panose="020B0502020204020303" pitchFamily="34" charset="0"/>
            </a:rPr>
            <a:t>1. Input the reference of your design</a:t>
          </a:r>
        </a:p>
        <a:p>
          <a:pPr algn="ctr"/>
          <a:r>
            <a:rPr lang="en-GB" sz="1100" b="1" i="0" u="none" strike="noStrike">
              <a:solidFill>
                <a:srgbClr val="6F2483"/>
              </a:solidFill>
              <a:effectLst/>
              <a:latin typeface="Futura Bk BT" panose="020B0502020204020303" pitchFamily="34" charset="0"/>
            </a:rPr>
            <a:t>2. Choose your cyclinder type from drop down list</a:t>
          </a:r>
          <a:endParaRPr lang="en-GB" sz="1100" b="0" i="0" u="none" strike="noStrike">
            <a:solidFill>
              <a:schemeClr val="dk1"/>
            </a:solidFill>
            <a:effectLst/>
            <a:latin typeface="+mn-lt"/>
          </a:endParaRPr>
        </a:p>
        <a:p>
          <a:pPr algn="ctr"/>
          <a:r>
            <a:rPr lang="en-GB" sz="1100" b="1" i="0" u="none" strike="noStrike">
              <a:solidFill>
                <a:srgbClr val="6F2483"/>
              </a:solidFill>
              <a:effectLst/>
              <a:latin typeface="Futura Bk BT" panose="020B0502020204020303" pitchFamily="34" charset="0"/>
            </a:rPr>
            <a:t>3. Input the price you pay for your helium cylinder</a:t>
          </a:r>
          <a:endParaRPr lang="en-GB" sz="1100" b="0" i="0" u="none" strike="noStrike">
            <a:solidFill>
              <a:schemeClr val="dk1"/>
            </a:solidFill>
            <a:effectLst/>
            <a:latin typeface="+mn-lt"/>
          </a:endParaRPr>
        </a:p>
        <a:p>
          <a:pPr algn="ctr"/>
          <a:r>
            <a:rPr lang="en-GB" sz="1100" b="1" i="0" u="none" strike="noStrike">
              <a:solidFill>
                <a:srgbClr val="6F2483"/>
              </a:solidFill>
              <a:effectLst/>
              <a:latin typeface="Futura Bk BT" panose="020B0502020204020303" pitchFamily="34" charset="0"/>
            </a:rPr>
            <a:t>4. Input your overhead percentage</a:t>
          </a:r>
          <a:r>
            <a:rPr lang="en-GB"/>
            <a:t> </a:t>
          </a:r>
        </a:p>
        <a:p>
          <a:pPr algn="ctr"/>
          <a:r>
            <a:rPr lang="en-GB" sz="1100" b="0" i="1" u="none" strike="noStrike">
              <a:solidFill>
                <a:srgbClr val="6F2483"/>
              </a:solidFill>
              <a:effectLst/>
              <a:latin typeface="Futura Bk BT" panose="020B0502020204020303" pitchFamily="34" charset="0"/>
            </a:rPr>
            <a:t>Overhead is the day to day cost of running your business, whether or not you are doing any</a:t>
          </a:r>
          <a:r>
            <a:rPr lang="en-GB" sz="1100" b="0" i="1" u="none" strike="noStrike" baseline="0">
              <a:solidFill>
                <a:srgbClr val="6F2483"/>
              </a:solidFill>
              <a:effectLst/>
              <a:latin typeface="Futura Bk BT" panose="020B0502020204020303" pitchFamily="34" charset="0"/>
            </a:rPr>
            <a:t> </a:t>
          </a:r>
          <a:r>
            <a:rPr lang="en-GB" sz="1100" b="0" i="1" u="none" strike="noStrike">
              <a:solidFill>
                <a:srgbClr val="6F2483"/>
              </a:solidFill>
              <a:effectLst/>
              <a:latin typeface="Futura Bk BT" panose="020B0502020204020303" pitchFamily="34" charset="0"/>
            </a:rPr>
            <a:t>work – heat, light, rent, phone etc etc. Your overhead can be calculated by adding all the overheads from the previous year’s trading (or your projected overheads for the coming year) and dividing by the total of your previous year’s sales (or projected sales). This will give you your overhead percentage. (35% is a reasionable default value)</a:t>
          </a:r>
          <a:endParaRPr lang="en-GB" sz="1100" b="0" i="0" u="none" strike="noStrike">
            <a:solidFill>
              <a:schemeClr val="dk1"/>
            </a:solidFill>
            <a:effectLst/>
            <a:latin typeface="+mn-lt"/>
          </a:endParaRPr>
        </a:p>
        <a:p>
          <a:pPr algn="ctr"/>
          <a:r>
            <a:rPr lang="en-GB" sz="1100" b="1" i="0" u="none" strike="noStrike">
              <a:solidFill>
                <a:srgbClr val="6F2483"/>
              </a:solidFill>
              <a:effectLst/>
              <a:latin typeface="Futura Bk BT" panose="020B0502020204020303" pitchFamily="34" charset="0"/>
            </a:rPr>
            <a:t>5. Input your required profit margin (50% is a reasonable default value)</a:t>
          </a:r>
          <a:endParaRPr lang="en-GB" sz="1100" b="0" i="0" u="none" strike="noStrike">
            <a:solidFill>
              <a:schemeClr val="dk1"/>
            </a:solidFill>
            <a:effectLst/>
            <a:latin typeface="+mn-lt"/>
          </a:endParaRPr>
        </a:p>
        <a:p>
          <a:pPr algn="ctr"/>
          <a:r>
            <a:rPr lang="en-GB" sz="1100" b="1" i="0" u="none" strike="noStrike">
              <a:solidFill>
                <a:srgbClr val="6F2483"/>
              </a:solidFill>
              <a:effectLst/>
              <a:latin typeface="Futura Bk BT" panose="020B0502020204020303" pitchFamily="34" charset="0"/>
            </a:rPr>
            <a:t>6. The first block of items to input is for any balloons to filled with helium. The calculator will work out automatically how much the helium will cost for each product chosen from the dropdown menu. Also add in the price you pay (unit cost) for your individual balloons</a:t>
          </a:r>
          <a:r>
            <a:rPr lang="en-GB"/>
            <a:t> </a:t>
          </a:r>
        </a:p>
        <a:p>
          <a:pPr algn="ctr"/>
          <a:r>
            <a:rPr lang="en-GB" sz="1100" b="0" i="1" u="none" strike="noStrike">
              <a:solidFill>
                <a:srgbClr val="6F2483"/>
              </a:solidFill>
              <a:effectLst/>
              <a:latin typeface="Futura Bk BT" panose="020B0502020204020303" pitchFamily="34" charset="0"/>
            </a:rPr>
            <a:t>The cost of each item will be automatically calculated in the last column</a:t>
          </a:r>
          <a:endParaRPr lang="en-GB" sz="1100" b="0" i="0" u="none" strike="noStrike">
            <a:solidFill>
              <a:schemeClr val="dk1"/>
            </a:solidFill>
            <a:effectLst/>
            <a:latin typeface="+mn-lt"/>
          </a:endParaRPr>
        </a:p>
        <a:p>
          <a:pPr algn="ctr"/>
          <a:r>
            <a:rPr lang="en-GB" sz="1100" b="1" i="0" u="none" strike="noStrike">
              <a:solidFill>
                <a:srgbClr val="6F2483"/>
              </a:solidFill>
              <a:effectLst/>
              <a:latin typeface="Futura Bk BT" panose="020B0502020204020303" pitchFamily="34" charset="0"/>
            </a:rPr>
            <a:t>7. Under the NON HELIUM ITEMS input air filled balloons, tape, frames, stands etc</a:t>
          </a:r>
          <a:r>
            <a:rPr lang="en-GB"/>
            <a:t> </a:t>
          </a:r>
          <a:r>
            <a:rPr lang="en-GB" sz="1100" b="0" i="1" u="none" strike="noStrike">
              <a:solidFill>
                <a:srgbClr val="6F2483"/>
              </a:solidFill>
              <a:effectLst/>
              <a:latin typeface="Futura Bk BT" panose="020B0502020204020303" pitchFamily="34" charset="0"/>
            </a:rPr>
            <a:t>The cost of each item will be automatically calculated in the last column</a:t>
          </a:r>
          <a:endParaRPr lang="en-GB" sz="1100" b="0" i="0" u="none" strike="noStrike">
            <a:solidFill>
              <a:schemeClr val="dk1"/>
            </a:solidFill>
            <a:effectLst/>
            <a:latin typeface="+mn-lt"/>
          </a:endParaRPr>
        </a:p>
        <a:p>
          <a:pPr algn="ctr"/>
          <a:r>
            <a:rPr lang="en-GB" sz="1100" b="1" i="0" u="none" strike="noStrike">
              <a:solidFill>
                <a:srgbClr val="6F2483"/>
              </a:solidFill>
              <a:effectLst/>
              <a:latin typeface="Futura Bk BT" panose="020B0502020204020303" pitchFamily="34" charset="0"/>
            </a:rPr>
            <a:t>8. Under the "LABOUR COSTS" heading, insert the hourly rate for all people involved </a:t>
          </a:r>
          <a:endParaRPr lang="en-GB" sz="1100" b="0" i="0" u="none" strike="noStrike">
            <a:solidFill>
              <a:schemeClr val="dk1"/>
            </a:solidFill>
            <a:effectLst/>
            <a:latin typeface="+mn-lt"/>
          </a:endParaRPr>
        </a:p>
        <a:p>
          <a:pPr algn="ctr"/>
          <a:r>
            <a:rPr lang="en-GB" sz="1100" b="1" i="0" u="none" strike="noStrike">
              <a:solidFill>
                <a:srgbClr val="6F2483"/>
              </a:solidFill>
              <a:effectLst/>
              <a:latin typeface="Futura Bk BT" panose="020B0502020204020303" pitchFamily="34" charset="0"/>
            </a:rPr>
            <a:t>9. Under "OTHER EXPENSES", insert all other costs, for example food and drink, petrol etc</a:t>
          </a:r>
          <a:endParaRPr lang="en-GB" sz="1100" b="0" i="0" u="none" strike="noStrike">
            <a:solidFill>
              <a:schemeClr val="dk1"/>
            </a:solidFill>
            <a:effectLst/>
            <a:latin typeface="+mn-lt"/>
          </a:endParaRPr>
        </a:p>
        <a:p>
          <a:pPr algn="ctr"/>
          <a:r>
            <a:rPr lang="en-GB" sz="1100" b="1" i="0" u="none" strike="noStrike">
              <a:solidFill>
                <a:srgbClr val="6F2483"/>
              </a:solidFill>
              <a:effectLst/>
              <a:latin typeface="Futura Bk BT" panose="020B0502020204020303" pitchFamily="34" charset="0"/>
            </a:rPr>
            <a:t>10. The calculator will work out the minimum price to sell the item, to give your required profit.</a:t>
          </a:r>
          <a:endParaRPr lang="en-GB" sz="1100" b="0" i="0" u="none" strike="noStrike">
            <a:solidFill>
              <a:schemeClr val="dk1"/>
            </a:solidFill>
            <a:effectLst/>
            <a:latin typeface="+mn-lt"/>
          </a:endParaRPr>
        </a:p>
        <a:p>
          <a:pPr algn="ctr"/>
          <a:r>
            <a:rPr lang="en-GB" sz="1100" b="1" i="0" u="none" strike="noStrike">
              <a:solidFill>
                <a:srgbClr val="6F2483"/>
              </a:solidFill>
              <a:effectLst/>
              <a:latin typeface="Futura Bk BT" panose="020B0502020204020303" pitchFamily="34" charset="0"/>
            </a:rPr>
            <a:t>11. Remebering that displays are always worth more than the sum of their parts (perceived value) you can now enter your actual selling price to see the actual profit % and value.</a:t>
          </a:r>
          <a:r>
            <a:rPr lang="en-GB"/>
            <a:t>  </a:t>
          </a: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2FF35-8096-42F5-88D4-29597C683016}">
  <sheetPr>
    <pageSetUpPr fitToPage="1"/>
  </sheetPr>
  <dimension ref="A1:S102"/>
  <sheetViews>
    <sheetView showGridLines="0" showRowColHeaders="0" tabSelected="1" zoomScale="90" zoomScaleNormal="90" workbookViewId="0">
      <selection activeCell="J22" sqref="J22"/>
    </sheetView>
  </sheetViews>
  <sheetFormatPr defaultColWidth="0" defaultRowHeight="15.5" x14ac:dyDescent="0.4"/>
  <cols>
    <col min="1" max="12" width="16.7265625" style="15" customWidth="1"/>
    <col min="13" max="13" width="1.54296875" style="15" customWidth="1"/>
    <col min="14" max="19" width="0" style="15" hidden="1" customWidth="1"/>
    <col min="20" max="16384" width="8.81640625" style="15" hidden="1"/>
  </cols>
  <sheetData>
    <row r="1" spans="1:16" ht="36.75" customHeight="1" x14ac:dyDescent="0.4">
      <c r="A1" s="85" t="s">
        <v>74</v>
      </c>
      <c r="B1" s="85"/>
      <c r="C1" s="85"/>
      <c r="D1" s="85"/>
      <c r="E1" s="85"/>
      <c r="F1" s="85"/>
      <c r="G1" s="85"/>
      <c r="H1" s="85"/>
      <c r="I1" s="85"/>
      <c r="J1" s="85"/>
      <c r="K1" s="85"/>
      <c r="L1" s="85"/>
    </row>
    <row r="2" spans="1:16" ht="15" customHeight="1" x14ac:dyDescent="0.4">
      <c r="A2" s="85"/>
      <c r="B2" s="85"/>
      <c r="C2" s="85"/>
      <c r="D2" s="85"/>
      <c r="E2" s="85"/>
      <c r="F2" s="85"/>
      <c r="G2" s="85"/>
      <c r="H2" s="85"/>
      <c r="I2" s="85"/>
      <c r="J2" s="85"/>
      <c r="K2" s="85"/>
      <c r="L2" s="85"/>
    </row>
    <row r="3" spans="1:16" ht="15" customHeight="1" x14ac:dyDescent="0.4">
      <c r="A3" s="85"/>
      <c r="B3" s="85"/>
      <c r="C3" s="85"/>
      <c r="D3" s="85"/>
      <c r="E3" s="85"/>
      <c r="F3" s="85"/>
      <c r="G3" s="85"/>
      <c r="H3" s="85"/>
      <c r="I3" s="85"/>
      <c r="J3" s="85"/>
      <c r="K3" s="85"/>
      <c r="L3" s="85"/>
    </row>
    <row r="4" spans="1:16" ht="15" customHeight="1" x14ac:dyDescent="0.4">
      <c r="A4" s="85"/>
      <c r="B4" s="85"/>
      <c r="C4" s="85"/>
      <c r="D4" s="85"/>
      <c r="E4" s="85"/>
      <c r="F4" s="85"/>
      <c r="G4" s="85"/>
      <c r="H4" s="85"/>
      <c r="I4" s="85"/>
      <c r="J4" s="85"/>
      <c r="K4" s="85"/>
      <c r="L4" s="85"/>
    </row>
    <row r="5" spans="1:16" ht="15" customHeight="1" x14ac:dyDescent="0.4">
      <c r="A5" s="85"/>
      <c r="B5" s="85"/>
      <c r="C5" s="85"/>
      <c r="D5" s="85"/>
      <c r="E5" s="85"/>
      <c r="F5" s="85"/>
      <c r="G5" s="85"/>
      <c r="H5" s="85"/>
      <c r="I5" s="85"/>
      <c r="J5" s="85"/>
      <c r="K5" s="85"/>
      <c r="L5" s="85"/>
    </row>
    <row r="6" spans="1:16" ht="15" customHeight="1" x14ac:dyDescent="0.4">
      <c r="A6" s="85"/>
      <c r="B6" s="85"/>
      <c r="C6" s="85"/>
      <c r="D6" s="85"/>
      <c r="E6" s="85"/>
      <c r="F6" s="85"/>
      <c r="G6" s="85"/>
      <c r="H6" s="85"/>
      <c r="I6" s="85"/>
      <c r="J6" s="85"/>
      <c r="K6" s="85"/>
      <c r="L6" s="85"/>
      <c r="M6" s="19"/>
      <c r="N6" s="14"/>
      <c r="O6" s="14"/>
      <c r="P6" s="14"/>
    </row>
    <row r="7" spans="1:16" ht="15" customHeight="1" x14ac:dyDescent="0.4">
      <c r="A7" s="85"/>
      <c r="B7" s="85"/>
      <c r="C7" s="85"/>
      <c r="D7" s="85"/>
      <c r="E7" s="85"/>
      <c r="F7" s="85"/>
      <c r="G7" s="85"/>
      <c r="H7" s="85"/>
      <c r="I7" s="85"/>
      <c r="J7" s="85"/>
      <c r="K7" s="85"/>
      <c r="L7" s="85"/>
      <c r="M7" s="24"/>
      <c r="N7" s="14"/>
      <c r="O7" s="14"/>
      <c r="P7" s="14"/>
    </row>
    <row r="8" spans="1:16" ht="15" customHeight="1" x14ac:dyDescent="0.4">
      <c r="A8" s="121" t="s">
        <v>67</v>
      </c>
      <c r="B8" s="121"/>
      <c r="C8" s="121"/>
      <c r="D8" s="121"/>
      <c r="E8" s="121"/>
      <c r="F8" s="121"/>
      <c r="G8" s="121"/>
      <c r="H8" s="121"/>
      <c r="I8" s="121"/>
      <c r="J8" s="121"/>
      <c r="K8" s="121"/>
      <c r="L8" s="121"/>
      <c r="M8" s="23"/>
      <c r="N8" s="14"/>
      <c r="O8" s="14"/>
      <c r="P8" s="14"/>
    </row>
    <row r="9" spans="1:16" ht="15" customHeight="1" thickBot="1" x14ac:dyDescent="0.45">
      <c r="A9" s="46"/>
      <c r="B9" s="46"/>
      <c r="C9" s="46"/>
      <c r="D9" s="46"/>
      <c r="E9" s="46"/>
      <c r="F9" s="46"/>
      <c r="G9" s="46"/>
      <c r="H9" s="46"/>
      <c r="I9" s="46"/>
      <c r="J9" s="46"/>
      <c r="K9" s="46"/>
      <c r="L9" s="46"/>
      <c r="M9" s="23"/>
      <c r="N9" s="14"/>
      <c r="O9" s="14"/>
      <c r="P9" s="14"/>
    </row>
    <row r="10" spans="1:16" ht="15" customHeight="1" x14ac:dyDescent="0.4">
      <c r="A10" s="46"/>
      <c r="B10" s="46"/>
      <c r="C10" s="46"/>
      <c r="D10" s="92" t="s">
        <v>106</v>
      </c>
      <c r="E10" s="93"/>
      <c r="F10" s="94"/>
      <c r="G10" s="86"/>
      <c r="H10" s="87"/>
      <c r="I10" s="88"/>
      <c r="J10" s="46"/>
      <c r="K10" s="46"/>
      <c r="L10" s="46"/>
      <c r="M10" s="23"/>
      <c r="N10" s="14"/>
      <c r="O10" s="14"/>
      <c r="P10" s="14"/>
    </row>
    <row r="11" spans="1:16" ht="15.75" customHeight="1" thickBot="1" x14ac:dyDescent="0.45">
      <c r="A11" s="46"/>
      <c r="B11" s="46"/>
      <c r="C11" s="46"/>
      <c r="D11" s="95"/>
      <c r="E11" s="96"/>
      <c r="F11" s="97"/>
      <c r="G11" s="89"/>
      <c r="H11" s="90"/>
      <c r="I11" s="91"/>
      <c r="J11" s="46"/>
      <c r="K11" s="46"/>
      <c r="L11" s="46"/>
      <c r="M11" s="21"/>
      <c r="N11" s="14"/>
      <c r="O11" s="14"/>
      <c r="P11" s="14"/>
    </row>
    <row r="12" spans="1:16" ht="15.75" customHeight="1" thickBot="1" x14ac:dyDescent="0.45">
      <c r="A12" s="46"/>
      <c r="B12" s="46"/>
      <c r="C12" s="46"/>
      <c r="D12" s="46"/>
      <c r="E12" s="46"/>
      <c r="F12" s="46"/>
      <c r="G12" s="47"/>
      <c r="H12" s="47"/>
      <c r="I12" s="47"/>
      <c r="J12" s="46"/>
      <c r="K12" s="46"/>
      <c r="L12" s="46"/>
      <c r="M12" s="21"/>
      <c r="N12" s="14"/>
      <c r="O12" s="14"/>
      <c r="P12" s="14"/>
    </row>
    <row r="13" spans="1:16" ht="23.25" customHeight="1" thickBot="1" x14ac:dyDescent="0.45">
      <c r="A13" s="129" t="s">
        <v>3</v>
      </c>
      <c r="B13" s="130"/>
      <c r="C13" s="131"/>
      <c r="D13" s="129" t="s">
        <v>4</v>
      </c>
      <c r="E13" s="130"/>
      <c r="F13" s="131"/>
      <c r="G13" s="138" t="s">
        <v>0</v>
      </c>
      <c r="H13" s="139"/>
      <c r="I13" s="140"/>
      <c r="J13" s="138" t="s">
        <v>27</v>
      </c>
      <c r="K13" s="139"/>
      <c r="L13" s="140"/>
      <c r="M13" s="21"/>
      <c r="N13" s="14"/>
      <c r="O13" s="14"/>
      <c r="P13" s="14"/>
    </row>
    <row r="14" spans="1:16" x14ac:dyDescent="0.4">
      <c r="A14" s="132" t="s">
        <v>35</v>
      </c>
      <c r="B14" s="133"/>
      <c r="C14" s="134"/>
      <c r="D14" s="141">
        <v>50</v>
      </c>
      <c r="E14" s="142"/>
      <c r="F14" s="143"/>
      <c r="G14" s="147">
        <v>0.05</v>
      </c>
      <c r="H14" s="148"/>
      <c r="I14" s="149"/>
      <c r="J14" s="147">
        <v>0.1</v>
      </c>
      <c r="K14" s="148"/>
      <c r="L14" s="149"/>
      <c r="M14" s="22"/>
    </row>
    <row r="15" spans="1:16" ht="15" customHeight="1" thickBot="1" x14ac:dyDescent="0.45">
      <c r="A15" s="135"/>
      <c r="B15" s="136"/>
      <c r="C15" s="137"/>
      <c r="D15" s="144"/>
      <c r="E15" s="145"/>
      <c r="F15" s="146"/>
      <c r="G15" s="150"/>
      <c r="H15" s="151"/>
      <c r="I15" s="152"/>
      <c r="J15" s="150"/>
      <c r="K15" s="151"/>
      <c r="L15" s="152"/>
      <c r="M15" s="22"/>
    </row>
    <row r="16" spans="1:16" ht="19.5" customHeight="1" x14ac:dyDescent="0.4">
      <c r="A16" s="112" t="s">
        <v>119</v>
      </c>
      <c r="B16" s="112"/>
      <c r="C16" s="112"/>
      <c r="D16" s="112"/>
      <c r="E16" s="112"/>
      <c r="F16" s="112"/>
      <c r="G16" s="112"/>
      <c r="H16" s="112"/>
      <c r="I16" s="112"/>
      <c r="J16" s="112"/>
      <c r="K16" s="112"/>
      <c r="L16" s="112"/>
      <c r="M16" s="22"/>
    </row>
    <row r="17" spans="1:13" ht="15.75" customHeight="1" thickBot="1" x14ac:dyDescent="0.45">
      <c r="A17" s="113"/>
      <c r="B17" s="113"/>
      <c r="C17" s="113"/>
      <c r="D17" s="113"/>
      <c r="E17" s="113"/>
      <c r="F17" s="113"/>
      <c r="G17" s="113"/>
      <c r="H17" s="113"/>
      <c r="I17" s="113"/>
      <c r="J17" s="113"/>
      <c r="K17" s="113"/>
      <c r="L17" s="113"/>
      <c r="M17" s="22"/>
    </row>
    <row r="18" spans="1:13" x14ac:dyDescent="0.4">
      <c r="A18" s="92" t="s">
        <v>70</v>
      </c>
      <c r="B18" s="93"/>
      <c r="C18" s="93"/>
      <c r="D18" s="93"/>
      <c r="E18" s="93"/>
      <c r="F18" s="93"/>
      <c r="G18" s="93"/>
      <c r="H18" s="153"/>
      <c r="I18" s="122" t="s">
        <v>2</v>
      </c>
      <c r="J18" s="124" t="s">
        <v>122</v>
      </c>
      <c r="K18" s="124" t="s">
        <v>69</v>
      </c>
      <c r="L18" s="114" t="s">
        <v>11</v>
      </c>
      <c r="M18" s="22"/>
    </row>
    <row r="19" spans="1:13" x14ac:dyDescent="0.4">
      <c r="A19" s="154"/>
      <c r="B19" s="155"/>
      <c r="C19" s="155"/>
      <c r="D19" s="155"/>
      <c r="E19" s="155"/>
      <c r="F19" s="155"/>
      <c r="G19" s="155"/>
      <c r="H19" s="156"/>
      <c r="I19" s="123"/>
      <c r="J19" s="123"/>
      <c r="K19" s="123"/>
      <c r="L19" s="115"/>
      <c r="M19" s="22"/>
    </row>
    <row r="20" spans="1:13" s="53" customFormat="1" ht="20.149999999999999" customHeight="1" x14ac:dyDescent="0.45">
      <c r="A20" s="83" t="s">
        <v>5</v>
      </c>
      <c r="B20" s="84"/>
      <c r="C20" s="84"/>
      <c r="D20" s="84"/>
      <c r="E20" s="84"/>
      <c r="F20" s="84"/>
      <c r="G20" s="84"/>
      <c r="H20" s="84"/>
      <c r="I20" s="48">
        <v>5</v>
      </c>
      <c r="J20" s="49">
        <v>1</v>
      </c>
      <c r="K20" s="50">
        <f>IFERROR(INDEX(Sheet2!$A$3:$K$33,MATCH('Price tool'!$A20,Sheet2!$A$3:$A$33,0),MATCH('Price tool'!$A$14,Sheet2!$A$3:$K$3,0)),0)</f>
        <v>1.0769230769230769</v>
      </c>
      <c r="L20" s="51">
        <f>(I20*K20)+(I20*J20)</f>
        <v>10.384615384615383</v>
      </c>
      <c r="M20" s="52"/>
    </row>
    <row r="21" spans="1:13" s="53" customFormat="1" ht="20.149999999999999" customHeight="1" x14ac:dyDescent="0.45">
      <c r="A21" s="83" t="s">
        <v>53</v>
      </c>
      <c r="B21" s="84"/>
      <c r="C21" s="84"/>
      <c r="D21" s="84"/>
      <c r="E21" s="84"/>
      <c r="F21" s="84"/>
      <c r="G21" s="84"/>
      <c r="H21" s="84"/>
      <c r="I21" s="48">
        <v>50</v>
      </c>
      <c r="J21" s="49">
        <v>0.75</v>
      </c>
      <c r="K21" s="50">
        <f>IFERROR(INDEX(Sheet2!$A$3:$K$33,MATCH('Price tool'!$A21,Sheet2!$A$3:$A$33,0),MATCH('Price tool'!$A$14,Sheet2!$A$3:$K$3,0)),0)</f>
        <v>4.3461538461538467</v>
      </c>
      <c r="L21" s="51">
        <f t="shared" ref="L21:L35" si="0">(I21*K21)+(I21*J21)</f>
        <v>254.80769230769232</v>
      </c>
      <c r="M21" s="52"/>
    </row>
    <row r="22" spans="1:13" s="53" customFormat="1" ht="20.149999999999999" customHeight="1" x14ac:dyDescent="0.45">
      <c r="A22" s="83"/>
      <c r="B22" s="84"/>
      <c r="C22" s="84"/>
      <c r="D22" s="84"/>
      <c r="E22" s="84"/>
      <c r="F22" s="84"/>
      <c r="G22" s="84"/>
      <c r="H22" s="84"/>
      <c r="I22" s="48"/>
      <c r="J22" s="49"/>
      <c r="K22" s="50">
        <f>IFERROR(INDEX(Sheet2!$A$3:$K$33,MATCH('Price tool'!$A22,Sheet2!$A$3:$A$33,0),MATCH('Price tool'!$A$14,Sheet2!$A$3:$K$3,0)),0)</f>
        <v>0</v>
      </c>
      <c r="L22" s="51">
        <f t="shared" si="0"/>
        <v>0</v>
      </c>
      <c r="M22" s="52"/>
    </row>
    <row r="23" spans="1:13" s="53" customFormat="1" ht="20.149999999999999" customHeight="1" x14ac:dyDescent="0.45">
      <c r="A23" s="83"/>
      <c r="B23" s="84"/>
      <c r="C23" s="84"/>
      <c r="D23" s="84"/>
      <c r="E23" s="84"/>
      <c r="F23" s="84"/>
      <c r="G23" s="84"/>
      <c r="H23" s="84"/>
      <c r="I23" s="48"/>
      <c r="J23" s="49"/>
      <c r="K23" s="50">
        <f>IFERROR(INDEX(Sheet2!$A$3:$K$33,MATCH('Price tool'!$A23,Sheet2!$A$3:$A$33,0),MATCH('Price tool'!$A$14,Sheet2!$A$3:$K$3,0)),0)</f>
        <v>0</v>
      </c>
      <c r="L23" s="51">
        <f t="shared" si="0"/>
        <v>0</v>
      </c>
      <c r="M23" s="52"/>
    </row>
    <row r="24" spans="1:13" s="53" customFormat="1" ht="20.149999999999999" customHeight="1" x14ac:dyDescent="0.45">
      <c r="A24" s="83"/>
      <c r="B24" s="84"/>
      <c r="C24" s="84"/>
      <c r="D24" s="84"/>
      <c r="E24" s="84"/>
      <c r="F24" s="84"/>
      <c r="G24" s="84"/>
      <c r="H24" s="84"/>
      <c r="I24" s="48"/>
      <c r="J24" s="49"/>
      <c r="K24" s="50">
        <f>IFERROR(INDEX(Sheet2!$A$3:$K$33,MATCH('Price tool'!$A24,Sheet2!$A$3:$A$33,0),MATCH('Price tool'!$A$14,Sheet2!$A$3:$K$3,0)),0)</f>
        <v>0</v>
      </c>
      <c r="L24" s="51">
        <f t="shared" si="0"/>
        <v>0</v>
      </c>
      <c r="M24" s="52"/>
    </row>
    <row r="25" spans="1:13" s="53" customFormat="1" ht="20.149999999999999" customHeight="1" x14ac:dyDescent="0.45">
      <c r="A25" s="118"/>
      <c r="B25" s="119"/>
      <c r="C25" s="119"/>
      <c r="D25" s="119"/>
      <c r="E25" s="119"/>
      <c r="F25" s="119"/>
      <c r="G25" s="119"/>
      <c r="H25" s="120"/>
      <c r="I25" s="48"/>
      <c r="J25" s="49"/>
      <c r="K25" s="50">
        <f>IFERROR(INDEX(Sheet2!$A$3:$K$33,MATCH('Price tool'!$A25,Sheet2!$A$3:$A$33,0),MATCH('Price tool'!$A$14,Sheet2!$A$3:$K$3,0)),0)</f>
        <v>0</v>
      </c>
      <c r="L25" s="51">
        <f t="shared" si="0"/>
        <v>0</v>
      </c>
      <c r="M25" s="52"/>
    </row>
    <row r="26" spans="1:13" s="53" customFormat="1" ht="20.149999999999999" customHeight="1" x14ac:dyDescent="0.45">
      <c r="A26" s="118"/>
      <c r="B26" s="119"/>
      <c r="C26" s="119"/>
      <c r="D26" s="119"/>
      <c r="E26" s="119"/>
      <c r="F26" s="119"/>
      <c r="G26" s="119"/>
      <c r="H26" s="120"/>
      <c r="I26" s="48"/>
      <c r="J26" s="49"/>
      <c r="K26" s="50">
        <f>IFERROR(INDEX(Sheet2!$A$3:$K$33,MATCH('Price tool'!$A26,Sheet2!$A$3:$A$33,0),MATCH('Price tool'!$A$14,Sheet2!$A$3:$K$3,0)),0)</f>
        <v>0</v>
      </c>
      <c r="L26" s="51">
        <f t="shared" si="0"/>
        <v>0</v>
      </c>
      <c r="M26" s="52"/>
    </row>
    <row r="27" spans="1:13" s="53" customFormat="1" ht="20.149999999999999" customHeight="1" x14ac:dyDescent="0.45">
      <c r="A27" s="118"/>
      <c r="B27" s="119"/>
      <c r="C27" s="119"/>
      <c r="D27" s="119"/>
      <c r="E27" s="119"/>
      <c r="F27" s="119"/>
      <c r="G27" s="119"/>
      <c r="H27" s="120"/>
      <c r="I27" s="48"/>
      <c r="J27" s="49"/>
      <c r="K27" s="50">
        <f>IFERROR(INDEX(Sheet2!$A$3:$K$33,MATCH('Price tool'!$A27,Sheet2!$A$3:$A$33,0),MATCH('Price tool'!$A$14,Sheet2!$A$3:$K$3,0)),0)</f>
        <v>0</v>
      </c>
      <c r="L27" s="51">
        <f t="shared" si="0"/>
        <v>0</v>
      </c>
      <c r="M27" s="52"/>
    </row>
    <row r="28" spans="1:13" s="53" customFormat="1" ht="20.149999999999999" customHeight="1" x14ac:dyDescent="0.45">
      <c r="A28" s="118"/>
      <c r="B28" s="119"/>
      <c r="C28" s="119"/>
      <c r="D28" s="119"/>
      <c r="E28" s="119"/>
      <c r="F28" s="119"/>
      <c r="G28" s="119"/>
      <c r="H28" s="120"/>
      <c r="I28" s="48"/>
      <c r="J28" s="49"/>
      <c r="K28" s="50">
        <f>IFERROR(INDEX(Sheet2!$A$3:$K$33,MATCH('Price tool'!$A28,Sheet2!$A$3:$A$33,0),MATCH('Price tool'!$A$14,Sheet2!$A$3:$K$3,0)),0)</f>
        <v>0</v>
      </c>
      <c r="L28" s="51">
        <f t="shared" si="0"/>
        <v>0</v>
      </c>
      <c r="M28" s="52"/>
    </row>
    <row r="29" spans="1:13" s="53" customFormat="1" ht="20.149999999999999" customHeight="1" x14ac:dyDescent="0.45">
      <c r="A29" s="118"/>
      <c r="B29" s="119"/>
      <c r="C29" s="119"/>
      <c r="D29" s="119"/>
      <c r="E29" s="119"/>
      <c r="F29" s="119"/>
      <c r="G29" s="119"/>
      <c r="H29" s="120"/>
      <c r="I29" s="48"/>
      <c r="J29" s="49"/>
      <c r="K29" s="50">
        <f>IFERROR(INDEX(Sheet2!$A$3:$K$33,MATCH('Price tool'!$A29,Sheet2!$A$3:$A$33,0),MATCH('Price tool'!$A$14,Sheet2!$A$3:$K$3,0)),0)</f>
        <v>0</v>
      </c>
      <c r="L29" s="51">
        <f t="shared" si="0"/>
        <v>0</v>
      </c>
      <c r="M29" s="52"/>
    </row>
    <row r="30" spans="1:13" s="53" customFormat="1" ht="20.149999999999999" customHeight="1" x14ac:dyDescent="0.45">
      <c r="A30" s="118"/>
      <c r="B30" s="119"/>
      <c r="C30" s="119"/>
      <c r="D30" s="119"/>
      <c r="E30" s="119"/>
      <c r="F30" s="119"/>
      <c r="G30" s="119"/>
      <c r="H30" s="120"/>
      <c r="I30" s="48"/>
      <c r="J30" s="49"/>
      <c r="K30" s="50">
        <f>IFERROR(INDEX(Sheet2!$A$3:$K$33,MATCH('Price tool'!$A30,Sheet2!$A$3:$A$33,0),MATCH('Price tool'!$A$14,Sheet2!$A$3:$K$3,0)),0)</f>
        <v>0</v>
      </c>
      <c r="L30" s="51">
        <f t="shared" si="0"/>
        <v>0</v>
      </c>
      <c r="M30" s="52"/>
    </row>
    <row r="31" spans="1:13" s="53" customFormat="1" ht="20.149999999999999" customHeight="1" x14ac:dyDescent="0.45">
      <c r="A31" s="83"/>
      <c r="B31" s="84"/>
      <c r="C31" s="84"/>
      <c r="D31" s="84"/>
      <c r="E31" s="84"/>
      <c r="F31" s="84"/>
      <c r="G31" s="84"/>
      <c r="H31" s="84"/>
      <c r="I31" s="48"/>
      <c r="J31" s="49"/>
      <c r="K31" s="50">
        <f>IFERROR(INDEX(Sheet2!$A$3:$K$33,MATCH('Price tool'!$A31,Sheet2!$A$3:$A$33,0),MATCH('Price tool'!$A$14,Sheet2!$A$3:$K$3,0)),0)</f>
        <v>0</v>
      </c>
      <c r="L31" s="51">
        <f t="shared" si="0"/>
        <v>0</v>
      </c>
      <c r="M31" s="52"/>
    </row>
    <row r="32" spans="1:13" s="53" customFormat="1" ht="20.149999999999999" customHeight="1" x14ac:dyDescent="0.45">
      <c r="A32" s="83"/>
      <c r="B32" s="84"/>
      <c r="C32" s="84"/>
      <c r="D32" s="84"/>
      <c r="E32" s="84"/>
      <c r="F32" s="84"/>
      <c r="G32" s="84"/>
      <c r="H32" s="84"/>
      <c r="I32" s="48"/>
      <c r="J32" s="49"/>
      <c r="K32" s="50">
        <f>IFERROR(INDEX(Sheet2!$A$3:$K$33,MATCH('Price tool'!$A32,Sheet2!$A$3:$A$33,0),MATCH('Price tool'!$A$14,Sheet2!$A$3:$K$3,0)),0)</f>
        <v>0</v>
      </c>
      <c r="L32" s="51">
        <f t="shared" si="0"/>
        <v>0</v>
      </c>
      <c r="M32" s="52"/>
    </row>
    <row r="33" spans="1:13" s="53" customFormat="1" ht="20.149999999999999" customHeight="1" x14ac:dyDescent="0.45">
      <c r="A33" s="83"/>
      <c r="B33" s="84"/>
      <c r="C33" s="84"/>
      <c r="D33" s="84"/>
      <c r="E33" s="84"/>
      <c r="F33" s="84"/>
      <c r="G33" s="84"/>
      <c r="H33" s="84"/>
      <c r="I33" s="48"/>
      <c r="J33" s="49"/>
      <c r="K33" s="50">
        <f>IFERROR(INDEX(Sheet2!$A$3:$K$33,MATCH('Price tool'!$A33,Sheet2!$A$3:$A$33,0),MATCH('Price tool'!$A$14,Sheet2!$A$3:$K$3,0)),0)</f>
        <v>0</v>
      </c>
      <c r="L33" s="51">
        <f t="shared" si="0"/>
        <v>0</v>
      </c>
      <c r="M33" s="52"/>
    </row>
    <row r="34" spans="1:13" s="53" customFormat="1" ht="20.149999999999999" customHeight="1" x14ac:dyDescent="0.45">
      <c r="A34" s="83"/>
      <c r="B34" s="84"/>
      <c r="C34" s="84"/>
      <c r="D34" s="84"/>
      <c r="E34" s="84"/>
      <c r="F34" s="84"/>
      <c r="G34" s="84"/>
      <c r="H34" s="84"/>
      <c r="I34" s="48"/>
      <c r="J34" s="49"/>
      <c r="K34" s="50">
        <f>IFERROR(INDEX(Sheet2!$A$3:$K$33,MATCH('Price tool'!$A34,Sheet2!$A$3:$A$33,0),MATCH('Price tool'!$A$14,Sheet2!$A$3:$K$3,0)),0)</f>
        <v>0</v>
      </c>
      <c r="L34" s="51">
        <f t="shared" si="0"/>
        <v>0</v>
      </c>
      <c r="M34" s="52"/>
    </row>
    <row r="35" spans="1:13" s="53" customFormat="1" ht="20.149999999999999" customHeight="1" x14ac:dyDescent="0.45">
      <c r="A35" s="83"/>
      <c r="B35" s="84"/>
      <c r="C35" s="84"/>
      <c r="D35" s="84"/>
      <c r="E35" s="84"/>
      <c r="F35" s="84"/>
      <c r="G35" s="84"/>
      <c r="H35" s="84"/>
      <c r="I35" s="48"/>
      <c r="J35" s="49"/>
      <c r="K35" s="50">
        <f>IFERROR(INDEX(Sheet2!$A$3:$K$33,MATCH('Price tool'!$A35,Sheet2!$A$3:$A$33,0),MATCH('Price tool'!$A$14,Sheet2!$A$3:$K$3,0)),0)</f>
        <v>0</v>
      </c>
      <c r="L35" s="51">
        <f t="shared" si="0"/>
        <v>0</v>
      </c>
      <c r="M35" s="54"/>
    </row>
    <row r="36" spans="1:13" s="14" customFormat="1" ht="25.5" customHeight="1" thickBot="1" x14ac:dyDescent="0.4">
      <c r="A36" s="116" t="s">
        <v>71</v>
      </c>
      <c r="B36" s="117"/>
      <c r="C36" s="117"/>
      <c r="D36" s="117"/>
      <c r="E36" s="117"/>
      <c r="F36" s="117"/>
      <c r="G36" s="117"/>
      <c r="H36" s="117"/>
      <c r="I36" s="30">
        <f>SUM(I20:I35)</f>
        <v>55</v>
      </c>
      <c r="J36" s="27"/>
      <c r="K36" s="28">
        <f>SUM(K20:K35)</f>
        <v>5.4230769230769234</v>
      </c>
      <c r="L36" s="29">
        <f>SUM(L20:L35)</f>
        <v>265.19230769230768</v>
      </c>
      <c r="M36" s="19"/>
    </row>
    <row r="37" spans="1:13" ht="15" customHeight="1" x14ac:dyDescent="0.4">
      <c r="A37" s="100"/>
      <c r="B37" s="100"/>
      <c r="C37" s="100"/>
      <c r="D37" s="100"/>
      <c r="E37" s="100"/>
      <c r="F37" s="100"/>
      <c r="G37" s="100"/>
      <c r="H37" s="100"/>
      <c r="I37" s="100"/>
      <c r="J37" s="100"/>
      <c r="K37" s="100"/>
      <c r="L37" s="100"/>
    </row>
    <row r="38" spans="1:13" ht="15" customHeight="1" thickBot="1" x14ac:dyDescent="0.45">
      <c r="A38" s="101"/>
      <c r="B38" s="101"/>
      <c r="C38" s="101"/>
      <c r="D38" s="101"/>
      <c r="E38" s="101"/>
      <c r="F38" s="101"/>
      <c r="G38" s="101"/>
      <c r="H38" s="101"/>
      <c r="I38" s="101"/>
      <c r="J38" s="101"/>
      <c r="K38" s="101"/>
      <c r="L38" s="101"/>
      <c r="M38" s="25"/>
    </row>
    <row r="39" spans="1:13" ht="19.5" customHeight="1" x14ac:dyDescent="0.4">
      <c r="A39" s="106" t="s">
        <v>73</v>
      </c>
      <c r="B39" s="107"/>
      <c r="C39" s="107"/>
      <c r="D39" s="107"/>
      <c r="E39" s="107"/>
      <c r="F39" s="107"/>
      <c r="G39" s="107"/>
      <c r="H39" s="107"/>
      <c r="I39" s="122" t="s">
        <v>2</v>
      </c>
      <c r="J39" s="124" t="s">
        <v>68</v>
      </c>
      <c r="K39" s="125" t="s">
        <v>11</v>
      </c>
      <c r="L39" s="126"/>
      <c r="M39" s="25"/>
    </row>
    <row r="40" spans="1:13" x14ac:dyDescent="0.4">
      <c r="A40" s="108"/>
      <c r="B40" s="109"/>
      <c r="C40" s="109"/>
      <c r="D40" s="109"/>
      <c r="E40" s="109"/>
      <c r="F40" s="109"/>
      <c r="G40" s="109"/>
      <c r="H40" s="109"/>
      <c r="I40" s="123"/>
      <c r="J40" s="123"/>
      <c r="K40" s="127"/>
      <c r="L40" s="128"/>
      <c r="M40" s="16"/>
    </row>
    <row r="41" spans="1:13" s="53" customFormat="1" ht="20.149999999999999" customHeight="1" x14ac:dyDescent="0.45">
      <c r="A41" s="83"/>
      <c r="B41" s="84"/>
      <c r="C41" s="84"/>
      <c r="D41" s="84"/>
      <c r="E41" s="84"/>
      <c r="F41" s="84"/>
      <c r="G41" s="84"/>
      <c r="H41" s="84"/>
      <c r="I41" s="48"/>
      <c r="J41" s="49"/>
      <c r="K41" s="81">
        <f t="shared" ref="K41:K56" si="1">I41*J41</f>
        <v>0</v>
      </c>
      <c r="L41" s="82"/>
      <c r="M41" s="55"/>
    </row>
    <row r="42" spans="1:13" s="53" customFormat="1" ht="20.149999999999999" customHeight="1" x14ac:dyDescent="0.45">
      <c r="A42" s="83"/>
      <c r="B42" s="84"/>
      <c r="C42" s="84"/>
      <c r="D42" s="84"/>
      <c r="E42" s="84"/>
      <c r="F42" s="84"/>
      <c r="G42" s="84"/>
      <c r="H42" s="84"/>
      <c r="I42" s="48"/>
      <c r="J42" s="49"/>
      <c r="K42" s="81">
        <f t="shared" si="1"/>
        <v>0</v>
      </c>
      <c r="L42" s="82"/>
      <c r="M42" s="55"/>
    </row>
    <row r="43" spans="1:13" s="53" customFormat="1" ht="20.149999999999999" customHeight="1" x14ac:dyDescent="0.45">
      <c r="A43" s="83"/>
      <c r="B43" s="84"/>
      <c r="C43" s="84"/>
      <c r="D43" s="84"/>
      <c r="E43" s="84"/>
      <c r="F43" s="84"/>
      <c r="G43" s="84"/>
      <c r="H43" s="84"/>
      <c r="I43" s="48"/>
      <c r="J43" s="49"/>
      <c r="K43" s="81">
        <f t="shared" si="1"/>
        <v>0</v>
      </c>
      <c r="L43" s="82"/>
      <c r="M43" s="55"/>
    </row>
    <row r="44" spans="1:13" s="53" customFormat="1" ht="20.149999999999999" customHeight="1" x14ac:dyDescent="0.45">
      <c r="A44" s="83"/>
      <c r="B44" s="84"/>
      <c r="C44" s="84"/>
      <c r="D44" s="84"/>
      <c r="E44" s="84"/>
      <c r="F44" s="84"/>
      <c r="G44" s="84"/>
      <c r="H44" s="84"/>
      <c r="I44" s="48"/>
      <c r="J44" s="49"/>
      <c r="K44" s="81">
        <f t="shared" si="1"/>
        <v>0</v>
      </c>
      <c r="L44" s="82"/>
      <c r="M44" s="55"/>
    </row>
    <row r="45" spans="1:13" s="53" customFormat="1" ht="20.149999999999999" customHeight="1" x14ac:dyDescent="0.45">
      <c r="A45" s="83"/>
      <c r="B45" s="84"/>
      <c r="C45" s="84"/>
      <c r="D45" s="84"/>
      <c r="E45" s="84"/>
      <c r="F45" s="84"/>
      <c r="G45" s="84"/>
      <c r="H45" s="84"/>
      <c r="I45" s="48"/>
      <c r="J45" s="49"/>
      <c r="K45" s="81">
        <f t="shared" si="1"/>
        <v>0</v>
      </c>
      <c r="L45" s="82"/>
      <c r="M45" s="55"/>
    </row>
    <row r="46" spans="1:13" s="53" customFormat="1" ht="20.149999999999999" customHeight="1" x14ac:dyDescent="0.45">
      <c r="A46" s="83"/>
      <c r="B46" s="84"/>
      <c r="C46" s="84"/>
      <c r="D46" s="84"/>
      <c r="E46" s="84"/>
      <c r="F46" s="84"/>
      <c r="G46" s="84"/>
      <c r="H46" s="84"/>
      <c r="I46" s="48"/>
      <c r="J46" s="49"/>
      <c r="K46" s="81">
        <f t="shared" si="1"/>
        <v>0</v>
      </c>
      <c r="L46" s="82"/>
      <c r="M46" s="55"/>
    </row>
    <row r="47" spans="1:13" s="53" customFormat="1" ht="20.149999999999999" customHeight="1" x14ac:dyDescent="0.45">
      <c r="A47" s="118"/>
      <c r="B47" s="119"/>
      <c r="C47" s="119"/>
      <c r="D47" s="119"/>
      <c r="E47" s="119"/>
      <c r="F47" s="119"/>
      <c r="G47" s="119"/>
      <c r="H47" s="120"/>
      <c r="I47" s="48"/>
      <c r="J47" s="49"/>
      <c r="K47" s="81">
        <f t="shared" si="1"/>
        <v>0</v>
      </c>
      <c r="L47" s="82"/>
      <c r="M47" s="55"/>
    </row>
    <row r="48" spans="1:13" s="53" customFormat="1" ht="20.149999999999999" customHeight="1" x14ac:dyDescent="0.45">
      <c r="A48" s="118"/>
      <c r="B48" s="119"/>
      <c r="C48" s="119"/>
      <c r="D48" s="119"/>
      <c r="E48" s="119"/>
      <c r="F48" s="119"/>
      <c r="G48" s="119"/>
      <c r="H48" s="120"/>
      <c r="I48" s="48"/>
      <c r="J48" s="49"/>
      <c r="K48" s="81">
        <f t="shared" si="1"/>
        <v>0</v>
      </c>
      <c r="L48" s="82"/>
      <c r="M48" s="55"/>
    </row>
    <row r="49" spans="1:13" s="53" customFormat="1" ht="20.149999999999999" customHeight="1" x14ac:dyDescent="0.45">
      <c r="A49" s="118"/>
      <c r="B49" s="119"/>
      <c r="C49" s="119"/>
      <c r="D49" s="119"/>
      <c r="E49" s="119"/>
      <c r="F49" s="119"/>
      <c r="G49" s="119"/>
      <c r="H49" s="120"/>
      <c r="I49" s="48"/>
      <c r="J49" s="49"/>
      <c r="K49" s="81">
        <f t="shared" si="1"/>
        <v>0</v>
      </c>
      <c r="L49" s="82"/>
      <c r="M49" s="55"/>
    </row>
    <row r="50" spans="1:13" s="53" customFormat="1" ht="20.149999999999999" customHeight="1" x14ac:dyDescent="0.45">
      <c r="A50" s="118"/>
      <c r="B50" s="119"/>
      <c r="C50" s="119"/>
      <c r="D50" s="119"/>
      <c r="E50" s="119"/>
      <c r="F50" s="119"/>
      <c r="G50" s="119"/>
      <c r="H50" s="120"/>
      <c r="I50" s="48"/>
      <c r="J50" s="49"/>
      <c r="K50" s="81">
        <f t="shared" si="1"/>
        <v>0</v>
      </c>
      <c r="L50" s="82"/>
      <c r="M50" s="55"/>
    </row>
    <row r="51" spans="1:13" s="53" customFormat="1" ht="20.149999999999999" customHeight="1" x14ac:dyDescent="0.45">
      <c r="A51" s="118"/>
      <c r="B51" s="119"/>
      <c r="C51" s="119"/>
      <c r="D51" s="119"/>
      <c r="E51" s="119"/>
      <c r="F51" s="119"/>
      <c r="G51" s="119"/>
      <c r="H51" s="120"/>
      <c r="I51" s="48"/>
      <c r="J51" s="49"/>
      <c r="K51" s="81">
        <f t="shared" si="1"/>
        <v>0</v>
      </c>
      <c r="L51" s="82"/>
      <c r="M51" s="55"/>
    </row>
    <row r="52" spans="1:13" s="53" customFormat="1" ht="20.149999999999999" customHeight="1" x14ac:dyDescent="0.45">
      <c r="A52" s="83"/>
      <c r="B52" s="84"/>
      <c r="C52" s="84"/>
      <c r="D52" s="84"/>
      <c r="E52" s="84"/>
      <c r="F52" s="84"/>
      <c r="G52" s="84"/>
      <c r="H52" s="84"/>
      <c r="I52" s="48"/>
      <c r="J52" s="49"/>
      <c r="K52" s="81">
        <f t="shared" si="1"/>
        <v>0</v>
      </c>
      <c r="L52" s="82"/>
      <c r="M52" s="55"/>
    </row>
    <row r="53" spans="1:13" s="53" customFormat="1" ht="20.149999999999999" customHeight="1" x14ac:dyDescent="0.45">
      <c r="A53" s="83"/>
      <c r="B53" s="84"/>
      <c r="C53" s="84"/>
      <c r="D53" s="84"/>
      <c r="E53" s="84"/>
      <c r="F53" s="84"/>
      <c r="G53" s="84"/>
      <c r="H53" s="84"/>
      <c r="I53" s="48"/>
      <c r="J53" s="49"/>
      <c r="K53" s="81">
        <f t="shared" si="1"/>
        <v>0</v>
      </c>
      <c r="L53" s="82"/>
      <c r="M53" s="55"/>
    </row>
    <row r="54" spans="1:13" s="53" customFormat="1" ht="20.149999999999999" customHeight="1" x14ac:dyDescent="0.45">
      <c r="A54" s="83"/>
      <c r="B54" s="84"/>
      <c r="C54" s="84"/>
      <c r="D54" s="84"/>
      <c r="E54" s="84"/>
      <c r="F54" s="84"/>
      <c r="G54" s="84"/>
      <c r="H54" s="84"/>
      <c r="I54" s="48"/>
      <c r="J54" s="49"/>
      <c r="K54" s="81">
        <f t="shared" si="1"/>
        <v>0</v>
      </c>
      <c r="L54" s="82"/>
      <c r="M54" s="55"/>
    </row>
    <row r="55" spans="1:13" s="53" customFormat="1" ht="20.149999999999999" customHeight="1" x14ac:dyDescent="0.45">
      <c r="A55" s="83"/>
      <c r="B55" s="84"/>
      <c r="C55" s="84"/>
      <c r="D55" s="84"/>
      <c r="E55" s="84"/>
      <c r="F55" s="84"/>
      <c r="G55" s="84"/>
      <c r="H55" s="84"/>
      <c r="I55" s="48"/>
      <c r="J55" s="49"/>
      <c r="K55" s="81">
        <f t="shared" si="1"/>
        <v>0</v>
      </c>
      <c r="L55" s="82"/>
      <c r="M55" s="56"/>
    </row>
    <row r="56" spans="1:13" s="53" customFormat="1" ht="20.149999999999999" customHeight="1" x14ac:dyDescent="0.45">
      <c r="A56" s="83"/>
      <c r="B56" s="84"/>
      <c r="C56" s="84"/>
      <c r="D56" s="84"/>
      <c r="E56" s="84"/>
      <c r="F56" s="84"/>
      <c r="G56" s="84"/>
      <c r="H56" s="84"/>
      <c r="I56" s="48"/>
      <c r="J56" s="49"/>
      <c r="K56" s="81">
        <f t="shared" si="1"/>
        <v>0</v>
      </c>
      <c r="L56" s="82"/>
      <c r="M56" s="55"/>
    </row>
    <row r="57" spans="1:13" ht="25.5" customHeight="1" thickBot="1" x14ac:dyDescent="0.45">
      <c r="A57" s="116" t="s">
        <v>71</v>
      </c>
      <c r="B57" s="117"/>
      <c r="C57" s="117"/>
      <c r="D57" s="117"/>
      <c r="E57" s="117"/>
      <c r="F57" s="117"/>
      <c r="G57" s="117"/>
      <c r="H57" s="117"/>
      <c r="I57" s="30">
        <f>SUM(I41:I56)</f>
        <v>0</v>
      </c>
      <c r="J57" s="27"/>
      <c r="K57" s="110">
        <f>SUM(K41:K56)</f>
        <v>0</v>
      </c>
      <c r="L57" s="111"/>
      <c r="M57" s="20"/>
    </row>
    <row r="58" spans="1:13" ht="15.75" customHeight="1" x14ac:dyDescent="0.4">
      <c r="A58" s="98"/>
      <c r="B58" s="98"/>
      <c r="C58" s="98"/>
      <c r="D58" s="98"/>
      <c r="E58" s="98"/>
      <c r="F58" s="98"/>
      <c r="G58" s="98"/>
      <c r="H58" s="98"/>
      <c r="I58" s="98"/>
      <c r="J58" s="98"/>
      <c r="K58" s="98"/>
      <c r="L58" s="98"/>
      <c r="M58" s="16"/>
    </row>
    <row r="59" spans="1:13" ht="20.25" customHeight="1" thickBot="1" x14ac:dyDescent="0.45">
      <c r="A59" s="99"/>
      <c r="B59" s="99"/>
      <c r="C59" s="99"/>
      <c r="D59" s="99"/>
      <c r="E59" s="99"/>
      <c r="F59" s="99"/>
      <c r="G59" s="99"/>
      <c r="H59" s="99"/>
      <c r="I59" s="99"/>
      <c r="J59" s="99"/>
      <c r="K59" s="99"/>
      <c r="L59" s="99"/>
      <c r="M59" s="20"/>
    </row>
    <row r="60" spans="1:13" ht="19.5" customHeight="1" x14ac:dyDescent="0.4">
      <c r="A60" s="106" t="s">
        <v>12</v>
      </c>
      <c r="B60" s="107"/>
      <c r="C60" s="107"/>
      <c r="D60" s="107"/>
      <c r="E60" s="107"/>
      <c r="F60" s="124" t="s">
        <v>13</v>
      </c>
      <c r="G60" s="124" t="s">
        <v>14</v>
      </c>
      <c r="H60" s="157" t="s">
        <v>11</v>
      </c>
      <c r="I60" s="102" t="s">
        <v>64</v>
      </c>
      <c r="J60" s="103"/>
      <c r="K60" s="103"/>
      <c r="L60" s="103"/>
      <c r="M60" s="25"/>
    </row>
    <row r="61" spans="1:13" ht="20.25" customHeight="1" x14ac:dyDescent="0.4">
      <c r="A61" s="108"/>
      <c r="B61" s="109"/>
      <c r="C61" s="109"/>
      <c r="D61" s="109"/>
      <c r="E61" s="109"/>
      <c r="F61" s="123"/>
      <c r="G61" s="123"/>
      <c r="H61" s="158"/>
      <c r="I61" s="102"/>
      <c r="J61" s="103"/>
      <c r="K61" s="103"/>
      <c r="L61" s="103"/>
      <c r="M61" s="25"/>
    </row>
    <row r="62" spans="1:13" s="53" customFormat="1" ht="20.149999999999999" customHeight="1" x14ac:dyDescent="0.45">
      <c r="A62" s="104" t="s">
        <v>15</v>
      </c>
      <c r="B62" s="105"/>
      <c r="C62" s="105"/>
      <c r="D62" s="105"/>
      <c r="E62" s="105"/>
      <c r="F62" s="57"/>
      <c r="G62" s="58"/>
      <c r="H62" s="51">
        <f>F62/60*G62</f>
        <v>0</v>
      </c>
      <c r="I62" s="59"/>
      <c r="J62" s="55"/>
      <c r="K62" s="55"/>
      <c r="L62" s="55"/>
      <c r="M62" s="60"/>
    </row>
    <row r="63" spans="1:13" s="53" customFormat="1" ht="20.149999999999999" customHeight="1" x14ac:dyDescent="0.45">
      <c r="A63" s="104" t="s">
        <v>16</v>
      </c>
      <c r="B63" s="105"/>
      <c r="C63" s="105"/>
      <c r="D63" s="105"/>
      <c r="E63" s="105"/>
      <c r="F63" s="57"/>
      <c r="G63" s="58"/>
      <c r="H63" s="51">
        <f t="shared" ref="H63:H65" si="2">F63/60*G63</f>
        <v>0</v>
      </c>
      <c r="I63" s="59"/>
      <c r="J63" s="55" t="s">
        <v>61</v>
      </c>
      <c r="K63" s="61">
        <f>F79</f>
        <v>265.19230769230768</v>
      </c>
      <c r="M63" s="60"/>
    </row>
    <row r="64" spans="1:13" s="53" customFormat="1" ht="20.149999999999999" customHeight="1" x14ac:dyDescent="0.45">
      <c r="A64" s="104" t="s">
        <v>17</v>
      </c>
      <c r="B64" s="105"/>
      <c r="C64" s="105"/>
      <c r="D64" s="105"/>
      <c r="E64" s="105"/>
      <c r="F64" s="57"/>
      <c r="G64" s="58"/>
      <c r="H64" s="51">
        <f t="shared" si="2"/>
        <v>0</v>
      </c>
      <c r="I64" s="59"/>
      <c r="J64" s="55" t="s">
        <v>62</v>
      </c>
      <c r="K64" s="61">
        <f>F81</f>
        <v>13.259615384615385</v>
      </c>
      <c r="M64" s="60"/>
    </row>
    <row r="65" spans="1:13" s="53" customFormat="1" ht="20.149999999999999" customHeight="1" x14ac:dyDescent="0.45">
      <c r="A65" s="104" t="s">
        <v>18</v>
      </c>
      <c r="B65" s="105"/>
      <c r="C65" s="105"/>
      <c r="D65" s="105"/>
      <c r="E65" s="105"/>
      <c r="F65" s="57"/>
      <c r="G65" s="58"/>
      <c r="H65" s="51">
        <f t="shared" si="2"/>
        <v>0</v>
      </c>
      <c r="I65" s="59"/>
      <c r="J65" s="55" t="s">
        <v>63</v>
      </c>
      <c r="K65" s="61">
        <f>F83-F81-F79</f>
        <v>30.939102564102541</v>
      </c>
      <c r="M65" s="60"/>
    </row>
    <row r="66" spans="1:13" ht="25.5" customHeight="1" thickBot="1" x14ac:dyDescent="0.45">
      <c r="A66" s="116" t="s">
        <v>19</v>
      </c>
      <c r="B66" s="117"/>
      <c r="C66" s="117"/>
      <c r="D66" s="117"/>
      <c r="E66" s="117"/>
      <c r="F66" s="31"/>
      <c r="G66" s="32"/>
      <c r="H66" s="29">
        <f>SUM(H62:H65)</f>
        <v>0</v>
      </c>
      <c r="I66" s="19"/>
      <c r="J66" s="16"/>
      <c r="K66" s="16"/>
      <c r="L66" s="16"/>
      <c r="M66" s="18"/>
    </row>
    <row r="67" spans="1:13" x14ac:dyDescent="0.4">
      <c r="A67" s="100"/>
      <c r="B67" s="100"/>
      <c r="C67" s="100"/>
      <c r="D67" s="100"/>
      <c r="E67" s="100"/>
      <c r="F67" s="100"/>
      <c r="G67" s="100"/>
      <c r="H67" s="100"/>
      <c r="I67" s="19"/>
      <c r="J67" s="16"/>
      <c r="K67" s="16"/>
      <c r="L67" s="16"/>
      <c r="M67" s="18"/>
    </row>
    <row r="68" spans="1:13" ht="16" thickBot="1" x14ac:dyDescent="0.45">
      <c r="A68" s="101"/>
      <c r="B68" s="101"/>
      <c r="C68" s="101"/>
      <c r="D68" s="101"/>
      <c r="E68" s="101"/>
      <c r="F68" s="101"/>
      <c r="G68" s="101"/>
      <c r="H68" s="101"/>
      <c r="I68" s="19"/>
      <c r="J68" s="16"/>
      <c r="K68" s="16"/>
      <c r="L68" s="16"/>
      <c r="M68" s="18"/>
    </row>
    <row r="69" spans="1:13" x14ac:dyDescent="0.4">
      <c r="A69" s="106" t="s">
        <v>20</v>
      </c>
      <c r="B69" s="107"/>
      <c r="C69" s="107"/>
      <c r="D69" s="107"/>
      <c r="E69" s="107"/>
      <c r="F69" s="107"/>
      <c r="G69" s="107"/>
      <c r="H69" s="162" t="s">
        <v>1</v>
      </c>
      <c r="I69" s="19"/>
      <c r="J69" s="16"/>
      <c r="K69" s="16"/>
      <c r="L69" s="16"/>
      <c r="M69" s="18"/>
    </row>
    <row r="70" spans="1:13" x14ac:dyDescent="0.4">
      <c r="A70" s="108"/>
      <c r="B70" s="109"/>
      <c r="C70" s="109"/>
      <c r="D70" s="109"/>
      <c r="E70" s="109"/>
      <c r="F70" s="109"/>
      <c r="G70" s="109"/>
      <c r="H70" s="158"/>
      <c r="I70" s="19"/>
      <c r="J70" s="16"/>
      <c r="K70" s="16"/>
      <c r="L70" s="16"/>
      <c r="M70" s="18"/>
    </row>
    <row r="71" spans="1:13" s="53" customFormat="1" ht="20.149999999999999" customHeight="1" x14ac:dyDescent="0.45">
      <c r="A71" s="104"/>
      <c r="B71" s="105"/>
      <c r="C71" s="105"/>
      <c r="D71" s="105"/>
      <c r="E71" s="105"/>
      <c r="F71" s="105"/>
      <c r="G71" s="105"/>
      <c r="H71" s="62"/>
      <c r="I71" s="59"/>
      <c r="J71" s="55"/>
      <c r="K71" s="55"/>
      <c r="L71" s="55"/>
      <c r="M71" s="60"/>
    </row>
    <row r="72" spans="1:13" s="53" customFormat="1" ht="20.149999999999999" customHeight="1" x14ac:dyDescent="0.45">
      <c r="A72" s="104"/>
      <c r="B72" s="105"/>
      <c r="C72" s="105"/>
      <c r="D72" s="105"/>
      <c r="E72" s="105"/>
      <c r="F72" s="105"/>
      <c r="G72" s="105"/>
      <c r="H72" s="62"/>
      <c r="I72" s="59"/>
      <c r="J72" s="55"/>
      <c r="K72" s="55"/>
      <c r="L72" s="55"/>
      <c r="M72" s="60"/>
    </row>
    <row r="73" spans="1:13" s="53" customFormat="1" ht="20.149999999999999" customHeight="1" x14ac:dyDescent="0.45">
      <c r="A73" s="104"/>
      <c r="B73" s="105"/>
      <c r="C73" s="105"/>
      <c r="D73" s="105"/>
      <c r="E73" s="105"/>
      <c r="F73" s="105"/>
      <c r="G73" s="105"/>
      <c r="H73" s="62"/>
      <c r="I73" s="59"/>
      <c r="J73" s="56"/>
      <c r="K73" s="56"/>
      <c r="L73" s="56"/>
      <c r="M73" s="60"/>
    </row>
    <row r="74" spans="1:13" s="53" customFormat="1" ht="20.149999999999999" customHeight="1" x14ac:dyDescent="0.45">
      <c r="A74" s="104"/>
      <c r="B74" s="105"/>
      <c r="C74" s="105"/>
      <c r="D74" s="105"/>
      <c r="E74" s="105"/>
      <c r="F74" s="105"/>
      <c r="G74" s="105"/>
      <c r="H74" s="62"/>
      <c r="I74" s="59"/>
      <c r="J74" s="55"/>
      <c r="K74" s="55"/>
      <c r="L74" s="55"/>
      <c r="M74" s="60"/>
    </row>
    <row r="75" spans="1:13" s="53" customFormat="1" ht="20.149999999999999" customHeight="1" x14ac:dyDescent="0.45">
      <c r="A75" s="104"/>
      <c r="B75" s="105"/>
      <c r="C75" s="105"/>
      <c r="D75" s="105"/>
      <c r="E75" s="105"/>
      <c r="F75" s="105"/>
      <c r="G75" s="105"/>
      <c r="H75" s="62"/>
      <c r="I75" s="59"/>
      <c r="J75" s="56"/>
      <c r="K75" s="56"/>
      <c r="L75" s="56"/>
      <c r="M75" s="60"/>
    </row>
    <row r="76" spans="1:13" ht="25.5" customHeight="1" thickBot="1" x14ac:dyDescent="0.45">
      <c r="A76" s="159" t="s">
        <v>21</v>
      </c>
      <c r="B76" s="160"/>
      <c r="C76" s="160"/>
      <c r="D76" s="160"/>
      <c r="E76" s="160"/>
      <c r="F76" s="160"/>
      <c r="G76" s="161"/>
      <c r="H76" s="29">
        <f>SUM(H71:H75)</f>
        <v>0</v>
      </c>
      <c r="I76" s="19"/>
      <c r="J76" s="16"/>
      <c r="K76" s="16"/>
      <c r="L76" s="16"/>
      <c r="M76" s="18"/>
    </row>
    <row r="77" spans="1:13" x14ac:dyDescent="0.4">
      <c r="A77" s="100"/>
      <c r="B77" s="100"/>
      <c r="C77" s="100"/>
      <c r="D77" s="100"/>
      <c r="E77" s="100"/>
      <c r="F77" s="100"/>
      <c r="G77" s="100"/>
      <c r="H77" s="100"/>
      <c r="I77" s="19"/>
      <c r="J77" s="16"/>
      <c r="K77" s="16"/>
      <c r="L77" s="16"/>
      <c r="M77" s="18"/>
    </row>
    <row r="78" spans="1:13" ht="16" thickBot="1" x14ac:dyDescent="0.45">
      <c r="A78" s="101"/>
      <c r="B78" s="101"/>
      <c r="C78" s="101"/>
      <c r="D78" s="101"/>
      <c r="E78" s="101"/>
      <c r="F78" s="101"/>
      <c r="G78" s="101"/>
      <c r="H78" s="101"/>
      <c r="I78" s="19"/>
      <c r="J78" s="20"/>
      <c r="K78" s="20"/>
      <c r="L78" s="20"/>
      <c r="M78" s="16"/>
    </row>
    <row r="79" spans="1:13" ht="15" customHeight="1" x14ac:dyDescent="0.4">
      <c r="A79" s="163" t="s">
        <v>22</v>
      </c>
      <c r="B79" s="164"/>
      <c r="C79" s="164"/>
      <c r="D79" s="164"/>
      <c r="E79" s="164"/>
      <c r="F79" s="167">
        <f>L36+H66+H76+K57</f>
        <v>265.19230769230768</v>
      </c>
      <c r="G79" s="167"/>
      <c r="H79" s="196"/>
      <c r="K79" s="26"/>
      <c r="L79" s="26"/>
      <c r="M79" s="16"/>
    </row>
    <row r="80" spans="1:13" ht="20.25" customHeight="1" thickBot="1" x14ac:dyDescent="0.45">
      <c r="A80" s="165"/>
      <c r="B80" s="166"/>
      <c r="C80" s="166"/>
      <c r="D80" s="166"/>
      <c r="E80" s="166"/>
      <c r="F80" s="197"/>
      <c r="G80" s="197"/>
      <c r="H80" s="198"/>
      <c r="J80" s="26"/>
      <c r="K80" s="26"/>
      <c r="L80" s="26"/>
      <c r="M80" s="16"/>
    </row>
    <row r="81" spans="1:12" ht="15" customHeight="1" x14ac:dyDescent="0.4">
      <c r="A81" s="194" t="s">
        <v>72</v>
      </c>
      <c r="B81" s="194"/>
      <c r="C81" s="194"/>
      <c r="D81" s="194"/>
      <c r="E81" s="194"/>
      <c r="F81" s="195">
        <f>(G14*F79)-(H76)</f>
        <v>13.259615384615385</v>
      </c>
      <c r="G81" s="195"/>
      <c r="H81" s="195"/>
      <c r="I81" s="103" t="s">
        <v>65</v>
      </c>
      <c r="J81" s="103"/>
      <c r="K81" s="103"/>
      <c r="L81" s="103"/>
    </row>
    <row r="82" spans="1:12" ht="16" thickBot="1" x14ac:dyDescent="0.45">
      <c r="A82" s="194"/>
      <c r="B82" s="194"/>
      <c r="C82" s="194"/>
      <c r="D82" s="194"/>
      <c r="E82" s="194"/>
      <c r="F82" s="195"/>
      <c r="G82" s="195"/>
      <c r="H82" s="195"/>
      <c r="I82" s="103"/>
      <c r="J82" s="103"/>
      <c r="K82" s="103"/>
      <c r="L82" s="103"/>
    </row>
    <row r="83" spans="1:12" ht="16.5" customHeight="1" x14ac:dyDescent="0.4">
      <c r="A83" s="170" t="s">
        <v>23</v>
      </c>
      <c r="B83" s="171"/>
      <c r="C83" s="171"/>
      <c r="D83" s="171"/>
      <c r="E83" s="172"/>
      <c r="F83" s="176">
        <f>(F81+F79)/(1-J14)</f>
        <v>309.39102564102558</v>
      </c>
      <c r="G83" s="177"/>
      <c r="H83" s="178"/>
      <c r="I83" s="19"/>
    </row>
    <row r="84" spans="1:12" ht="17.25" customHeight="1" thickBot="1" x14ac:dyDescent="0.45">
      <c r="A84" s="173"/>
      <c r="B84" s="174"/>
      <c r="C84" s="174"/>
      <c r="D84" s="174"/>
      <c r="E84" s="175"/>
      <c r="F84" s="179"/>
      <c r="G84" s="180"/>
      <c r="H84" s="181"/>
      <c r="I84" s="19"/>
    </row>
    <row r="85" spans="1:12" ht="15" customHeight="1" x14ac:dyDescent="0.4">
      <c r="A85" s="34"/>
      <c r="B85" s="34"/>
      <c r="C85" s="34"/>
      <c r="D85" s="34"/>
      <c r="E85" s="34"/>
      <c r="F85" s="34"/>
      <c r="G85" s="34"/>
      <c r="H85" s="34"/>
      <c r="I85" s="19"/>
      <c r="J85" s="16" t="s">
        <v>61</v>
      </c>
      <c r="K85" s="17">
        <f>F79</f>
        <v>265.19230769230768</v>
      </c>
      <c r="L85" s="18"/>
    </row>
    <row r="86" spans="1:12" ht="15.75" customHeight="1" thickBot="1" x14ac:dyDescent="0.45">
      <c r="A86" s="35"/>
      <c r="B86" s="35"/>
      <c r="C86" s="35"/>
      <c r="D86" s="35"/>
      <c r="E86" s="35"/>
      <c r="F86" s="35"/>
      <c r="G86" s="35"/>
      <c r="H86" s="35"/>
      <c r="I86" s="19"/>
      <c r="J86" s="16" t="s">
        <v>62</v>
      </c>
      <c r="K86" s="17">
        <f>F81</f>
        <v>13.259615384615385</v>
      </c>
      <c r="L86" s="18"/>
    </row>
    <row r="87" spans="1:12" ht="16.5" customHeight="1" x14ac:dyDescent="0.4">
      <c r="A87" s="170" t="s">
        <v>66</v>
      </c>
      <c r="B87" s="171"/>
      <c r="C87" s="171"/>
      <c r="D87" s="171"/>
      <c r="E87" s="172"/>
      <c r="F87" s="176">
        <f>F83-F81-F79</f>
        <v>30.939102564102541</v>
      </c>
      <c r="G87" s="177"/>
      <c r="H87" s="178"/>
      <c r="I87" s="19"/>
      <c r="J87" s="16"/>
      <c r="K87" s="17"/>
      <c r="L87" s="18"/>
    </row>
    <row r="88" spans="1:12" ht="17.25" customHeight="1" thickBot="1" x14ac:dyDescent="0.45">
      <c r="A88" s="173"/>
      <c r="B88" s="174"/>
      <c r="C88" s="174"/>
      <c r="D88" s="174"/>
      <c r="E88" s="175"/>
      <c r="F88" s="179"/>
      <c r="G88" s="180"/>
      <c r="H88" s="181"/>
      <c r="I88" s="19"/>
      <c r="J88" s="16" t="s">
        <v>63</v>
      </c>
      <c r="K88" s="17">
        <f>F99</f>
        <v>-278.45192307692304</v>
      </c>
      <c r="L88" s="18"/>
    </row>
    <row r="89" spans="1:12" ht="15" customHeight="1" x14ac:dyDescent="0.4">
      <c r="A89" s="34"/>
      <c r="B89" s="34"/>
      <c r="C89" s="34"/>
      <c r="D89" s="34"/>
      <c r="E89" s="34"/>
      <c r="F89" s="34"/>
      <c r="G89" s="34"/>
      <c r="H89" s="34"/>
      <c r="I89" s="19"/>
      <c r="J89" s="16"/>
      <c r="K89" s="18"/>
      <c r="L89" s="18"/>
    </row>
    <row r="90" spans="1:12" ht="15.75" customHeight="1" thickBot="1" x14ac:dyDescent="0.45">
      <c r="A90" s="35"/>
      <c r="B90" s="35"/>
      <c r="C90" s="35"/>
      <c r="D90" s="35"/>
      <c r="E90" s="35"/>
      <c r="F90" s="35"/>
      <c r="G90" s="35"/>
      <c r="H90" s="35"/>
      <c r="I90" s="19"/>
      <c r="J90" s="16"/>
      <c r="K90" s="18"/>
      <c r="L90" s="18"/>
    </row>
    <row r="91" spans="1:12" ht="16.5" customHeight="1" x14ac:dyDescent="0.4">
      <c r="A91" s="170" t="s">
        <v>24</v>
      </c>
      <c r="B91" s="171"/>
      <c r="C91" s="171"/>
      <c r="D91" s="171"/>
      <c r="E91" s="172"/>
      <c r="F91" s="182"/>
      <c r="G91" s="183"/>
      <c r="H91" s="184"/>
      <c r="I91" s="19"/>
      <c r="J91" s="16"/>
      <c r="K91" s="18"/>
      <c r="L91" s="18"/>
    </row>
    <row r="92" spans="1:12" ht="17.25" customHeight="1" thickBot="1" x14ac:dyDescent="0.45">
      <c r="A92" s="173"/>
      <c r="B92" s="174"/>
      <c r="C92" s="174"/>
      <c r="D92" s="174"/>
      <c r="E92" s="175"/>
      <c r="F92" s="185"/>
      <c r="G92" s="186"/>
      <c r="H92" s="187"/>
      <c r="I92" s="19"/>
      <c r="J92" s="16"/>
      <c r="K92" s="18"/>
      <c r="L92" s="18"/>
    </row>
    <row r="93" spans="1:12" ht="15" customHeight="1" x14ac:dyDescent="0.4">
      <c r="A93" s="34"/>
      <c r="B93" s="34"/>
      <c r="C93" s="34"/>
      <c r="D93" s="34"/>
      <c r="E93" s="34"/>
      <c r="F93" s="34"/>
      <c r="G93" s="34"/>
      <c r="H93" s="34"/>
      <c r="I93" s="19"/>
      <c r="J93" s="16"/>
      <c r="K93" s="18"/>
      <c r="L93" s="18"/>
    </row>
    <row r="94" spans="1:12" ht="15.75" customHeight="1" thickBot="1" x14ac:dyDescent="0.45">
      <c r="A94" s="35"/>
      <c r="B94" s="35"/>
      <c r="C94" s="35"/>
      <c r="D94" s="35"/>
      <c r="E94" s="35"/>
      <c r="F94" s="35"/>
      <c r="G94" s="35"/>
      <c r="H94" s="35"/>
      <c r="I94" s="19"/>
      <c r="J94" s="16"/>
      <c r="K94" s="18"/>
      <c r="L94" s="18"/>
    </row>
    <row r="95" spans="1:12" ht="16.5" customHeight="1" x14ac:dyDescent="0.4">
      <c r="A95" s="170" t="s">
        <v>25</v>
      </c>
      <c r="B95" s="171"/>
      <c r="C95" s="171"/>
      <c r="D95" s="171"/>
      <c r="E95" s="172"/>
      <c r="F95" s="188" t="e">
        <f>(F91-F81-F79)/F91</f>
        <v>#DIV/0!</v>
      </c>
      <c r="G95" s="189"/>
      <c r="H95" s="190"/>
      <c r="I95" s="19"/>
      <c r="J95" s="16"/>
      <c r="K95" s="18"/>
      <c r="L95" s="18"/>
    </row>
    <row r="96" spans="1:12" ht="17.25" customHeight="1" thickBot="1" x14ac:dyDescent="0.45">
      <c r="A96" s="173"/>
      <c r="B96" s="174"/>
      <c r="C96" s="174"/>
      <c r="D96" s="174"/>
      <c r="E96" s="175"/>
      <c r="F96" s="191"/>
      <c r="G96" s="192"/>
      <c r="H96" s="193"/>
      <c r="I96" s="19"/>
      <c r="J96" s="16"/>
      <c r="K96" s="18"/>
      <c r="L96" s="18"/>
    </row>
    <row r="97" spans="1:12" ht="15" customHeight="1" x14ac:dyDescent="0.4">
      <c r="A97" s="34"/>
      <c r="B97" s="34"/>
      <c r="C97" s="34"/>
      <c r="D97" s="34"/>
      <c r="E97" s="34"/>
      <c r="F97" s="34"/>
      <c r="G97" s="34"/>
      <c r="H97" s="34"/>
      <c r="I97" s="19"/>
      <c r="J97" s="16"/>
      <c r="K97" s="18"/>
      <c r="L97" s="18"/>
    </row>
    <row r="98" spans="1:12" ht="15.75" customHeight="1" thickBot="1" x14ac:dyDescent="0.45">
      <c r="A98" s="35"/>
      <c r="B98" s="35"/>
      <c r="C98" s="35"/>
      <c r="D98" s="35"/>
      <c r="E98" s="35"/>
      <c r="F98" s="35"/>
      <c r="G98" s="35"/>
      <c r="H98" s="35"/>
      <c r="I98" s="19"/>
      <c r="J98" s="16"/>
      <c r="K98" s="16"/>
      <c r="L98" s="16"/>
    </row>
    <row r="99" spans="1:12" ht="16.5" customHeight="1" x14ac:dyDescent="0.4">
      <c r="A99" s="163" t="s">
        <v>26</v>
      </c>
      <c r="B99" s="164"/>
      <c r="C99" s="164"/>
      <c r="D99" s="164"/>
      <c r="E99" s="164"/>
      <c r="F99" s="167">
        <f>F91-F81-F79</f>
        <v>-278.45192307692304</v>
      </c>
      <c r="G99" s="164"/>
      <c r="H99" s="168"/>
      <c r="I99" s="19"/>
      <c r="J99" s="16"/>
      <c r="K99" s="16"/>
      <c r="L99" s="16"/>
    </row>
    <row r="100" spans="1:12" ht="17.25" customHeight="1" thickBot="1" x14ac:dyDescent="0.45">
      <c r="A100" s="165"/>
      <c r="B100" s="166"/>
      <c r="C100" s="166"/>
      <c r="D100" s="166"/>
      <c r="E100" s="166"/>
      <c r="F100" s="166"/>
      <c r="G100" s="166"/>
      <c r="H100" s="169"/>
      <c r="I100" s="19"/>
      <c r="J100" s="16"/>
      <c r="K100" s="16"/>
      <c r="L100" s="16"/>
    </row>
    <row r="101" spans="1:12" x14ac:dyDescent="0.4">
      <c r="I101" s="19"/>
      <c r="J101" s="16"/>
      <c r="K101" s="16"/>
      <c r="L101" s="16"/>
    </row>
    <row r="102" spans="1:12" x14ac:dyDescent="0.4">
      <c r="I102" s="19"/>
      <c r="J102" s="16"/>
      <c r="K102" s="16"/>
      <c r="L102" s="16"/>
    </row>
  </sheetData>
  <sheetProtection algorithmName="SHA-512" hashValue="EkeVE3wNpiX1AFKVMLsI7lXFO8KKWVSFi3dtRNID40KcPoA8HYYrTWb0auXnIx2sKwrCF5392VO4gKgb3PJ4Fw==" saltValue="XNLvE2BeQqa9nBmD6j4O8w==" spinCount="100000" sheet="1" objects="1" scenarios="1"/>
  <protectedRanges>
    <protectedRange sqref="G10:I11 A14:L15 A20:J35 A41:J56 A62:G65 A71:H75 F91:H92" name="PRICE TOOL"/>
    <protectedRange sqref="A14:L15 A20:J35 A41:J56 A62:G65 A71:H75 F91:H92 G10:I12" name="PRICES"/>
  </protectedRanges>
  <mergeCells count="110">
    <mergeCell ref="I81:L82"/>
    <mergeCell ref="A50:H50"/>
    <mergeCell ref="A51:H51"/>
    <mergeCell ref="A46:H46"/>
    <mergeCell ref="A52:H52"/>
    <mergeCell ref="A53:H53"/>
    <mergeCell ref="A99:E100"/>
    <mergeCell ref="F99:H100"/>
    <mergeCell ref="A74:G74"/>
    <mergeCell ref="A75:G75"/>
    <mergeCell ref="A83:E84"/>
    <mergeCell ref="F83:H84"/>
    <mergeCell ref="A87:E88"/>
    <mergeCell ref="F87:H88"/>
    <mergeCell ref="A91:E92"/>
    <mergeCell ref="F91:H92"/>
    <mergeCell ref="A95:E96"/>
    <mergeCell ref="F95:H96"/>
    <mergeCell ref="A81:E82"/>
    <mergeCell ref="F81:H82"/>
    <mergeCell ref="A79:E80"/>
    <mergeCell ref="F79:H80"/>
    <mergeCell ref="I18:I19"/>
    <mergeCell ref="K18:K19"/>
    <mergeCell ref="G60:G61"/>
    <mergeCell ref="H60:H61"/>
    <mergeCell ref="A31:H31"/>
    <mergeCell ref="A32:H32"/>
    <mergeCell ref="A76:G76"/>
    <mergeCell ref="A62:E62"/>
    <mergeCell ref="A63:E63"/>
    <mergeCell ref="A66:E66"/>
    <mergeCell ref="A69:G70"/>
    <mergeCell ref="H69:H70"/>
    <mergeCell ref="A71:G71"/>
    <mergeCell ref="A64:E64"/>
    <mergeCell ref="A65:E65"/>
    <mergeCell ref="F60:F61"/>
    <mergeCell ref="A73:G73"/>
    <mergeCell ref="K49:L49"/>
    <mergeCell ref="K50:L50"/>
    <mergeCell ref="K41:L41"/>
    <mergeCell ref="K42:L42"/>
    <mergeCell ref="K43:L43"/>
    <mergeCell ref="K44:L44"/>
    <mergeCell ref="K48:L48"/>
    <mergeCell ref="A8:L8"/>
    <mergeCell ref="A39:H40"/>
    <mergeCell ref="I39:I40"/>
    <mergeCell ref="J39:J40"/>
    <mergeCell ref="K39:L40"/>
    <mergeCell ref="A33:H33"/>
    <mergeCell ref="A34:H34"/>
    <mergeCell ref="A35:H35"/>
    <mergeCell ref="A36:H36"/>
    <mergeCell ref="A20:H20"/>
    <mergeCell ref="A21:H21"/>
    <mergeCell ref="A22:H22"/>
    <mergeCell ref="A23:H23"/>
    <mergeCell ref="A24:H24"/>
    <mergeCell ref="A13:C13"/>
    <mergeCell ref="A14:C15"/>
    <mergeCell ref="D13:F13"/>
    <mergeCell ref="G13:I13"/>
    <mergeCell ref="J13:L13"/>
    <mergeCell ref="D14:F15"/>
    <mergeCell ref="G14:I15"/>
    <mergeCell ref="J14:L15"/>
    <mergeCell ref="J18:J19"/>
    <mergeCell ref="A18:H19"/>
    <mergeCell ref="A54:H54"/>
    <mergeCell ref="A55:H55"/>
    <mergeCell ref="A41:H41"/>
    <mergeCell ref="A42:H42"/>
    <mergeCell ref="A43:H43"/>
    <mergeCell ref="A44:H44"/>
    <mergeCell ref="A45:H45"/>
    <mergeCell ref="A25:H25"/>
    <mergeCell ref="A26:H26"/>
    <mergeCell ref="A27:H27"/>
    <mergeCell ref="A28:H28"/>
    <mergeCell ref="A29:H29"/>
    <mergeCell ref="A30:H30"/>
    <mergeCell ref="A47:H47"/>
    <mergeCell ref="A48:H48"/>
    <mergeCell ref="A49:H49"/>
    <mergeCell ref="K45:L45"/>
    <mergeCell ref="A56:H56"/>
    <mergeCell ref="A1:L7"/>
    <mergeCell ref="G10:I11"/>
    <mergeCell ref="D10:F11"/>
    <mergeCell ref="A58:L59"/>
    <mergeCell ref="A67:H68"/>
    <mergeCell ref="A77:H78"/>
    <mergeCell ref="I60:L61"/>
    <mergeCell ref="A72:G72"/>
    <mergeCell ref="A60:E61"/>
    <mergeCell ref="K56:L56"/>
    <mergeCell ref="K57:L57"/>
    <mergeCell ref="A16:L17"/>
    <mergeCell ref="A37:L38"/>
    <mergeCell ref="K51:L51"/>
    <mergeCell ref="K52:L52"/>
    <mergeCell ref="K53:L53"/>
    <mergeCell ref="K54:L54"/>
    <mergeCell ref="K55:L55"/>
    <mergeCell ref="K46:L46"/>
    <mergeCell ref="K47:L47"/>
    <mergeCell ref="L18:L19"/>
    <mergeCell ref="A57:H57"/>
  </mergeCells>
  <hyperlinks>
    <hyperlink ref="A16:L17" location="Prices!A1" display="CLICK HERE TO INPUT YOUR PRICES FOR AMSCAN, SEMPERTEX AND ANAGRAM PRODUCTS TO KEEP FOR QUICK REFERENCE " xr:uid="{6524E5B8-B9F6-4B9C-8388-513EA1DC51A3}"/>
    <hyperlink ref="A8:L8" location="Instructions!A1" display="CLICK HERE FOR INSTRUCTIONS" xr:uid="{8323F88D-AE67-485C-89E1-68A7C550D6A7}"/>
  </hyperlinks>
  <printOptions horizontalCentered="1"/>
  <pageMargins left="0.23622047244094491" right="0.23622047244094491" top="0.74803149606299213" bottom="0.74803149606299213" header="0.31496062992125984" footer="0.31496062992125984"/>
  <pageSetup paperSize="9" scale="4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9649B77-CFD7-40F5-B4A1-E8D7876F08B7}">
          <x14:formula1>
            <xm:f>DataSets!$A$2:$A$10</xm:f>
          </x14:formula1>
          <xm:sqref>A14</xm:sqref>
        </x14:dataValidation>
        <x14:dataValidation type="list" allowBlank="1" showInputMessage="1" showErrorMessage="1" xr:uid="{8F39257F-8776-42C4-B841-3D4104CBBF68}">
          <x14:formula1>
            <xm:f>Sheet2!$A$4:$A$33</xm:f>
          </x14:formula1>
          <xm:sqref>A57 A20:A37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8C9B2-5A23-4F0A-A218-F3C82223206E}">
  <dimension ref="A1:P40"/>
  <sheetViews>
    <sheetView showGridLines="0" showRowColHeaders="0" topLeftCell="A19" zoomScaleNormal="100" zoomScaleSheetLayoutView="100" zoomScalePageLayoutView="55" workbookViewId="0">
      <selection activeCell="Q13" sqref="Q13"/>
    </sheetView>
  </sheetViews>
  <sheetFormatPr defaultColWidth="9.1796875" defaultRowHeight="14" x14ac:dyDescent="0.3"/>
  <cols>
    <col min="1" max="16384" width="9.1796875" style="73"/>
  </cols>
  <sheetData>
    <row r="1" spans="1:16" ht="15" customHeight="1" x14ac:dyDescent="0.7">
      <c r="A1" s="204" t="s">
        <v>75</v>
      </c>
      <c r="B1" s="204"/>
      <c r="C1" s="204"/>
      <c r="D1" s="204"/>
      <c r="E1" s="204"/>
      <c r="F1" s="204"/>
      <c r="G1" s="204"/>
      <c r="H1" s="204"/>
      <c r="I1" s="204"/>
      <c r="J1" s="204"/>
      <c r="K1" s="72"/>
      <c r="L1" s="72"/>
      <c r="M1" s="72"/>
      <c r="N1" s="72"/>
    </row>
    <row r="2" spans="1:16" ht="15" customHeight="1" x14ac:dyDescent="0.7">
      <c r="A2" s="204"/>
      <c r="B2" s="204"/>
      <c r="C2" s="204"/>
      <c r="D2" s="204"/>
      <c r="E2" s="204"/>
      <c r="F2" s="204"/>
      <c r="G2" s="204"/>
      <c r="H2" s="204"/>
      <c r="I2" s="204"/>
      <c r="J2" s="204"/>
      <c r="K2" s="72"/>
      <c r="L2" s="72"/>
      <c r="M2" s="72"/>
      <c r="N2" s="72"/>
    </row>
    <row r="3" spans="1:16" ht="15" customHeight="1" x14ac:dyDescent="0.7">
      <c r="A3" s="204"/>
      <c r="B3" s="204"/>
      <c r="C3" s="204"/>
      <c r="D3" s="204"/>
      <c r="E3" s="204"/>
      <c r="F3" s="204"/>
      <c r="G3" s="204"/>
      <c r="H3" s="204"/>
      <c r="I3" s="204"/>
      <c r="J3" s="204"/>
      <c r="K3" s="72"/>
      <c r="L3" s="72"/>
      <c r="M3" s="72"/>
      <c r="N3" s="72"/>
    </row>
    <row r="4" spans="1:16" ht="15" customHeight="1" x14ac:dyDescent="0.7">
      <c r="A4" s="204"/>
      <c r="B4" s="204"/>
      <c r="C4" s="204"/>
      <c r="D4" s="204"/>
      <c r="E4" s="204"/>
      <c r="F4" s="204"/>
      <c r="G4" s="204"/>
      <c r="H4" s="204"/>
      <c r="I4" s="204"/>
      <c r="J4" s="204"/>
      <c r="K4" s="72"/>
      <c r="L4" s="72"/>
      <c r="M4" s="72"/>
      <c r="N4" s="72"/>
    </row>
    <row r="5" spans="1:16" ht="15" customHeight="1" x14ac:dyDescent="0.7">
      <c r="A5" s="204"/>
      <c r="B5" s="204"/>
      <c r="C5" s="204"/>
      <c r="D5" s="204"/>
      <c r="E5" s="204"/>
      <c r="F5" s="204"/>
      <c r="G5" s="204"/>
      <c r="H5" s="204"/>
      <c r="I5" s="204"/>
      <c r="J5" s="204"/>
      <c r="K5" s="72"/>
      <c r="L5" s="72"/>
      <c r="M5" s="72"/>
      <c r="N5" s="72"/>
    </row>
    <row r="6" spans="1:16" ht="15" customHeight="1" x14ac:dyDescent="0.7">
      <c r="A6" s="204"/>
      <c r="B6" s="204"/>
      <c r="C6" s="204"/>
      <c r="D6" s="204"/>
      <c r="E6" s="204"/>
      <c r="F6" s="204"/>
      <c r="G6" s="204"/>
      <c r="H6" s="204"/>
      <c r="I6" s="204"/>
      <c r="J6" s="204"/>
      <c r="K6" s="72"/>
      <c r="L6" s="72"/>
      <c r="M6" s="72"/>
      <c r="N6" s="72"/>
    </row>
    <row r="7" spans="1:16" x14ac:dyDescent="0.3">
      <c r="A7" s="205" t="s">
        <v>104</v>
      </c>
      <c r="B7" s="205"/>
      <c r="C7" s="205"/>
      <c r="D7" s="205"/>
      <c r="E7" s="205"/>
      <c r="F7" s="205"/>
      <c r="G7" s="205"/>
      <c r="H7" s="205"/>
      <c r="I7" s="205"/>
      <c r="J7" s="205"/>
      <c r="K7" s="74"/>
      <c r="L7" s="74"/>
      <c r="M7" s="74"/>
      <c r="N7" s="74"/>
    </row>
    <row r="8" spans="1:16" x14ac:dyDescent="0.3">
      <c r="A8" s="75"/>
      <c r="B8" s="75"/>
      <c r="C8" s="75"/>
      <c r="D8" s="75"/>
      <c r="E8" s="75"/>
      <c r="F8" s="75"/>
      <c r="G8" s="75"/>
      <c r="H8" s="75"/>
      <c r="I8" s="75"/>
      <c r="J8" s="75"/>
      <c r="K8" s="75"/>
      <c r="L8" s="75"/>
      <c r="M8" s="75"/>
      <c r="N8" s="75"/>
    </row>
    <row r="9" spans="1:16" x14ac:dyDescent="0.3">
      <c r="A9" s="75"/>
      <c r="B9" s="75"/>
      <c r="C9" s="75"/>
      <c r="D9" s="75"/>
      <c r="E9" s="75"/>
      <c r="F9" s="75"/>
      <c r="G9" s="75"/>
      <c r="H9" s="75"/>
      <c r="I9" s="75"/>
      <c r="J9" s="75"/>
      <c r="K9" s="75"/>
      <c r="L9" s="75"/>
      <c r="M9" s="75"/>
      <c r="N9" s="75"/>
    </row>
    <row r="10" spans="1:16" x14ac:dyDescent="0.3">
      <c r="A10" s="199" t="s">
        <v>76</v>
      </c>
      <c r="B10" s="199"/>
      <c r="C10" s="199"/>
      <c r="D10" s="199"/>
      <c r="E10" s="199"/>
      <c r="F10" s="199"/>
      <c r="G10" s="199"/>
      <c r="H10" s="199"/>
      <c r="I10" s="199"/>
      <c r="J10" s="199"/>
      <c r="K10" s="75"/>
      <c r="L10" s="75"/>
      <c r="M10" s="75"/>
      <c r="N10" s="75"/>
    </row>
    <row r="11" spans="1:16" x14ac:dyDescent="0.3">
      <c r="A11" s="76"/>
      <c r="B11" s="76"/>
      <c r="C11" s="76"/>
      <c r="D11" s="76"/>
      <c r="E11" s="76"/>
      <c r="F11" s="76"/>
      <c r="G11" s="76"/>
      <c r="H11" s="76"/>
      <c r="I11" s="76"/>
      <c r="J11" s="76"/>
    </row>
    <row r="12" spans="1:16" x14ac:dyDescent="0.3">
      <c r="A12" s="209" t="s">
        <v>103</v>
      </c>
      <c r="B12" s="209"/>
      <c r="C12" s="209"/>
      <c r="D12" s="209"/>
      <c r="E12" s="209"/>
      <c r="F12" s="209"/>
      <c r="G12" s="209"/>
      <c r="H12" s="209"/>
      <c r="I12" s="209"/>
      <c r="J12" s="209"/>
    </row>
    <row r="13" spans="1:16" x14ac:dyDescent="0.3">
      <c r="A13" s="209"/>
      <c r="B13" s="209"/>
      <c r="C13" s="209"/>
      <c r="D13" s="209"/>
      <c r="E13" s="209"/>
      <c r="F13" s="209"/>
      <c r="G13" s="209"/>
      <c r="H13" s="209"/>
      <c r="I13" s="209"/>
      <c r="J13" s="209"/>
    </row>
    <row r="14" spans="1:16" x14ac:dyDescent="0.3">
      <c r="A14" s="77"/>
      <c r="B14" s="77"/>
      <c r="C14" s="77"/>
      <c r="D14" s="77"/>
      <c r="E14" s="77"/>
      <c r="F14" s="77"/>
      <c r="G14" s="77"/>
      <c r="H14" s="77"/>
      <c r="I14" s="77"/>
      <c r="J14" s="77"/>
    </row>
    <row r="15" spans="1:16" ht="15.5" x14ac:dyDescent="0.35">
      <c r="A15" s="208"/>
      <c r="B15" s="208"/>
      <c r="C15" s="208"/>
      <c r="D15" s="208"/>
      <c r="E15" s="208"/>
      <c r="F15" s="208"/>
      <c r="G15" s="208"/>
      <c r="H15" s="208"/>
      <c r="I15" s="208"/>
      <c r="J15" s="208"/>
    </row>
    <row r="16" spans="1:16" ht="15.5" x14ac:dyDescent="0.3">
      <c r="A16" s="79"/>
      <c r="B16" s="79"/>
      <c r="C16" s="79"/>
      <c r="D16" s="79"/>
      <c r="E16" s="79"/>
      <c r="F16" s="79"/>
      <c r="G16" s="79"/>
      <c r="H16" s="79"/>
      <c r="I16" s="79"/>
      <c r="J16" s="79"/>
      <c r="P16" s="78"/>
    </row>
    <row r="17" spans="1:16" x14ac:dyDescent="0.3">
      <c r="A17" s="206"/>
      <c r="B17" s="206"/>
      <c r="C17" s="206"/>
      <c r="D17" s="206"/>
      <c r="E17" s="206"/>
      <c r="F17" s="206"/>
      <c r="G17" s="206"/>
      <c r="H17" s="206"/>
      <c r="I17" s="206"/>
      <c r="J17" s="206"/>
      <c r="P17" s="80"/>
    </row>
    <row r="18" spans="1:16" x14ac:dyDescent="0.3">
      <c r="A18" s="200"/>
      <c r="B18" s="200"/>
      <c r="C18" s="200"/>
      <c r="D18" s="200"/>
      <c r="E18" s="200"/>
      <c r="F18" s="200"/>
      <c r="G18" s="200"/>
      <c r="H18" s="200"/>
      <c r="I18" s="200"/>
      <c r="J18" s="200"/>
    </row>
    <row r="19" spans="1:16" ht="30" customHeight="1" x14ac:dyDescent="0.3">
      <c r="A19" s="200"/>
      <c r="B19" s="200"/>
      <c r="C19" s="200"/>
      <c r="D19" s="200"/>
      <c r="E19" s="200"/>
      <c r="F19" s="200"/>
      <c r="G19" s="200"/>
      <c r="H19" s="200"/>
      <c r="I19" s="200"/>
      <c r="J19" s="200"/>
    </row>
    <row r="20" spans="1:16" ht="30" customHeight="1" x14ac:dyDescent="0.3">
      <c r="A20" s="79"/>
      <c r="B20" s="79"/>
      <c r="C20" s="79"/>
      <c r="D20" s="79"/>
      <c r="E20" s="79"/>
      <c r="F20" s="79"/>
      <c r="G20" s="79"/>
      <c r="H20" s="79"/>
      <c r="I20" s="79"/>
      <c r="J20" s="79"/>
    </row>
    <row r="21" spans="1:16" x14ac:dyDescent="0.3">
      <c r="A21" s="206"/>
      <c r="B21" s="206"/>
      <c r="C21" s="206"/>
      <c r="D21" s="206"/>
      <c r="E21" s="206"/>
      <c r="F21" s="206"/>
      <c r="G21" s="206"/>
      <c r="H21" s="206"/>
      <c r="I21" s="206"/>
      <c r="J21" s="206"/>
    </row>
    <row r="22" spans="1:16" x14ac:dyDescent="0.3">
      <c r="A22" s="207"/>
      <c r="B22" s="207"/>
      <c r="C22" s="207"/>
      <c r="D22" s="207"/>
      <c r="E22" s="207"/>
      <c r="F22" s="207"/>
      <c r="G22" s="207"/>
      <c r="H22" s="207"/>
      <c r="I22" s="207"/>
      <c r="J22" s="207"/>
    </row>
    <row r="23" spans="1:16" x14ac:dyDescent="0.3">
      <c r="A23" s="79"/>
      <c r="B23" s="79"/>
      <c r="C23" s="79"/>
      <c r="D23" s="79"/>
      <c r="E23" s="79"/>
      <c r="F23" s="79"/>
      <c r="G23" s="79"/>
      <c r="H23" s="79"/>
      <c r="I23" s="79"/>
      <c r="J23" s="79"/>
    </row>
    <row r="24" spans="1:16" x14ac:dyDescent="0.3">
      <c r="A24" s="206"/>
      <c r="B24" s="206"/>
      <c r="C24" s="206"/>
      <c r="D24" s="206"/>
      <c r="E24" s="206"/>
      <c r="F24" s="206"/>
      <c r="G24" s="206"/>
      <c r="H24" s="206"/>
      <c r="I24" s="206"/>
      <c r="J24" s="206"/>
    </row>
    <row r="26" spans="1:16" x14ac:dyDescent="0.3">
      <c r="A26" s="200"/>
      <c r="B26" s="200"/>
      <c r="C26" s="200"/>
      <c r="D26" s="200"/>
      <c r="E26" s="200"/>
      <c r="F26" s="200"/>
      <c r="G26" s="200"/>
      <c r="H26" s="200"/>
      <c r="I26" s="200"/>
      <c r="J26" s="200"/>
    </row>
    <row r="27" spans="1:16" ht="45" customHeight="1" x14ac:dyDescent="0.3"/>
    <row r="28" spans="1:16" x14ac:dyDescent="0.3">
      <c r="A28" s="199"/>
      <c r="B28" s="199"/>
      <c r="C28" s="199"/>
      <c r="D28" s="199"/>
      <c r="E28" s="199"/>
      <c r="F28" s="199"/>
      <c r="G28" s="199"/>
      <c r="H28" s="199"/>
      <c r="I28" s="199"/>
      <c r="J28" s="199"/>
    </row>
    <row r="29" spans="1:16" x14ac:dyDescent="0.3">
      <c r="A29" s="199"/>
      <c r="B29" s="199"/>
      <c r="C29" s="199"/>
      <c r="D29" s="199"/>
      <c r="E29" s="199"/>
      <c r="F29" s="199"/>
      <c r="G29" s="199"/>
      <c r="H29" s="199"/>
      <c r="I29" s="199"/>
      <c r="J29" s="199"/>
    </row>
    <row r="30" spans="1:16" x14ac:dyDescent="0.3">
      <c r="A30" s="199"/>
      <c r="B30" s="199"/>
      <c r="C30" s="199"/>
      <c r="D30" s="199"/>
      <c r="E30" s="199"/>
      <c r="F30" s="199"/>
      <c r="G30" s="199"/>
      <c r="H30" s="199"/>
      <c r="I30" s="199"/>
      <c r="J30" s="199"/>
    </row>
    <row r="31" spans="1:16" x14ac:dyDescent="0.3">
      <c r="A31" s="199"/>
      <c r="B31" s="199"/>
      <c r="C31" s="199"/>
      <c r="D31" s="199"/>
      <c r="E31" s="199"/>
      <c r="F31" s="199"/>
      <c r="G31" s="199"/>
      <c r="H31" s="199"/>
      <c r="I31" s="199"/>
      <c r="J31" s="199"/>
    </row>
    <row r="32" spans="1:16" x14ac:dyDescent="0.3">
      <c r="A32" s="202"/>
      <c r="B32" s="202"/>
      <c r="C32" s="202"/>
      <c r="D32" s="202"/>
      <c r="E32" s="202"/>
      <c r="F32" s="202"/>
      <c r="G32" s="202"/>
      <c r="H32" s="202"/>
      <c r="I32" s="202"/>
      <c r="J32" s="202"/>
    </row>
    <row r="33" spans="1:10" ht="58.5" customHeight="1" x14ac:dyDescent="0.3">
      <c r="A33" s="199"/>
      <c r="B33" s="199"/>
      <c r="C33" s="199"/>
      <c r="D33" s="199"/>
      <c r="E33" s="199"/>
      <c r="F33" s="199"/>
      <c r="G33" s="199"/>
      <c r="H33" s="199"/>
      <c r="I33" s="199"/>
      <c r="J33" s="199"/>
    </row>
    <row r="34" spans="1:10" x14ac:dyDescent="0.3">
      <c r="A34" s="203"/>
      <c r="B34" s="203"/>
      <c r="C34" s="203"/>
      <c r="D34" s="203"/>
      <c r="E34" s="203"/>
      <c r="F34" s="203"/>
      <c r="G34" s="203"/>
      <c r="H34" s="203"/>
      <c r="I34" s="203"/>
      <c r="J34" s="203"/>
    </row>
    <row r="35" spans="1:10" ht="45" customHeight="1" x14ac:dyDescent="0.3">
      <c r="A35" s="201"/>
      <c r="B35" s="201"/>
      <c r="C35" s="201"/>
      <c r="D35" s="201"/>
      <c r="E35" s="201"/>
      <c r="F35" s="201"/>
      <c r="G35" s="201"/>
      <c r="H35" s="201"/>
      <c r="I35" s="201"/>
      <c r="J35" s="201"/>
    </row>
    <row r="36" spans="1:10" ht="15" customHeight="1" x14ac:dyDescent="0.3">
      <c r="A36" s="199"/>
      <c r="B36" s="199"/>
      <c r="C36" s="199"/>
      <c r="D36" s="199"/>
      <c r="E36" s="199"/>
      <c r="F36" s="199"/>
      <c r="G36" s="199"/>
      <c r="H36" s="199"/>
      <c r="I36" s="199"/>
      <c r="J36" s="199"/>
    </row>
    <row r="37" spans="1:10" x14ac:dyDescent="0.3">
      <c r="A37" s="201"/>
      <c r="B37" s="201"/>
      <c r="C37" s="201"/>
      <c r="D37" s="201"/>
      <c r="E37" s="201"/>
      <c r="F37" s="201"/>
      <c r="G37" s="201"/>
      <c r="H37" s="201"/>
      <c r="I37" s="201"/>
      <c r="J37" s="201"/>
    </row>
    <row r="38" spans="1:10" x14ac:dyDescent="0.3">
      <c r="A38" s="199"/>
      <c r="B38" s="199"/>
      <c r="C38" s="199"/>
      <c r="D38" s="199"/>
      <c r="E38" s="199"/>
      <c r="F38" s="199"/>
      <c r="G38" s="199"/>
      <c r="H38" s="199"/>
      <c r="I38" s="199"/>
      <c r="J38" s="199"/>
    </row>
    <row r="39" spans="1:10" x14ac:dyDescent="0.3">
      <c r="A39" s="199"/>
      <c r="B39" s="199"/>
      <c r="C39" s="199"/>
      <c r="D39" s="199"/>
      <c r="E39" s="199"/>
      <c r="F39" s="199"/>
      <c r="G39" s="199"/>
      <c r="H39" s="199"/>
      <c r="I39" s="199"/>
      <c r="J39" s="199"/>
    </row>
    <row r="40" spans="1:10" x14ac:dyDescent="0.3">
      <c r="A40" s="199"/>
      <c r="B40" s="199"/>
      <c r="C40" s="199"/>
      <c r="D40" s="199"/>
      <c r="E40" s="199"/>
      <c r="F40" s="199"/>
      <c r="G40" s="199"/>
      <c r="H40" s="199"/>
      <c r="I40" s="199"/>
      <c r="J40" s="199"/>
    </row>
  </sheetData>
  <mergeCells count="25">
    <mergeCell ref="A1:J6"/>
    <mergeCell ref="A7:J7"/>
    <mergeCell ref="A21:J21"/>
    <mergeCell ref="A22:J22"/>
    <mergeCell ref="A24:J24"/>
    <mergeCell ref="A10:J10"/>
    <mergeCell ref="A15:J15"/>
    <mergeCell ref="A17:J17"/>
    <mergeCell ref="A18:J18"/>
    <mergeCell ref="A19:J19"/>
    <mergeCell ref="A12:J13"/>
    <mergeCell ref="A40:J40"/>
    <mergeCell ref="A26:J26"/>
    <mergeCell ref="A28:J28"/>
    <mergeCell ref="A35:J35"/>
    <mergeCell ref="A36:J36"/>
    <mergeCell ref="A37:J37"/>
    <mergeCell ref="A38:J38"/>
    <mergeCell ref="A39:J39"/>
    <mergeCell ref="A30:J30"/>
    <mergeCell ref="A31:J31"/>
    <mergeCell ref="A32:J32"/>
    <mergeCell ref="A33:J33"/>
    <mergeCell ref="A34:J34"/>
    <mergeCell ref="A29:J29"/>
  </mergeCells>
  <hyperlinks>
    <hyperlink ref="A7:I7" location="Instructions!A1" display="RETURN TO PRICE TOOL" xr:uid="{28B9392A-6C65-47EC-9F4A-D30CF59B8D03}"/>
    <hyperlink ref="A7:J7" location="'Price tool'!A1" display="RETURN TO PRICE TOOL" xr:uid="{57F3E2AE-BB3B-4E38-8448-2C773BB647AA}"/>
    <hyperlink ref="A12:J13" location="Prices!A1" display="Prices!A1" xr:uid="{91BF4001-B9CA-4169-BB3B-C1CA622CC505}"/>
  </hyperlinks>
  <printOptions horizontalCentered="1"/>
  <pageMargins left="0.25" right="0.25"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8A944-B735-4285-846D-B4A0A814CDEA}">
  <sheetPr>
    <pageSetUpPr fitToPage="1"/>
  </sheetPr>
  <dimension ref="A1:Q24"/>
  <sheetViews>
    <sheetView showGridLines="0" showRowColHeaders="0" zoomScale="85" zoomScaleNormal="85" workbookViewId="0">
      <selection sqref="A1:P1"/>
    </sheetView>
  </sheetViews>
  <sheetFormatPr defaultRowHeight="14.5" x14ac:dyDescent="0.35"/>
  <cols>
    <col min="1" max="1" width="28.7265625" customWidth="1"/>
    <col min="2" max="16" width="14.7265625" style="36" customWidth="1"/>
  </cols>
  <sheetData>
    <row r="1" spans="1:16" s="41" customFormat="1" ht="40" customHeight="1" thickBot="1" x14ac:dyDescent="0.4">
      <c r="A1" s="214" t="s">
        <v>120</v>
      </c>
      <c r="B1" s="215"/>
      <c r="C1" s="215"/>
      <c r="D1" s="215"/>
      <c r="E1" s="215"/>
      <c r="F1" s="215"/>
      <c r="G1" s="215"/>
      <c r="H1" s="215"/>
      <c r="I1" s="215"/>
      <c r="J1" s="215"/>
      <c r="K1" s="215"/>
      <c r="L1" s="215"/>
      <c r="M1" s="215"/>
      <c r="N1" s="215"/>
      <c r="O1" s="215"/>
      <c r="P1" s="216"/>
    </row>
    <row r="2" spans="1:16" s="41" customFormat="1" ht="40" customHeight="1" thickBot="1" x14ac:dyDescent="0.4">
      <c r="A2" s="37"/>
      <c r="B2" s="39" t="s">
        <v>78</v>
      </c>
      <c r="C2" s="40" t="s">
        <v>79</v>
      </c>
      <c r="D2" s="40" t="s">
        <v>80</v>
      </c>
      <c r="E2" s="40" t="s">
        <v>81</v>
      </c>
      <c r="F2" s="40" t="s">
        <v>82</v>
      </c>
      <c r="G2" s="40" t="s">
        <v>83</v>
      </c>
      <c r="H2" s="40" t="s">
        <v>84</v>
      </c>
      <c r="I2" s="40" t="s">
        <v>85</v>
      </c>
      <c r="J2" s="40" t="s">
        <v>86</v>
      </c>
      <c r="K2" s="40" t="s">
        <v>87</v>
      </c>
      <c r="L2" s="40" t="s">
        <v>88</v>
      </c>
      <c r="M2" s="40">
        <v>160</v>
      </c>
      <c r="N2" s="40">
        <v>260</v>
      </c>
      <c r="O2" s="40">
        <v>360</v>
      </c>
      <c r="P2" s="40" t="s">
        <v>89</v>
      </c>
    </row>
    <row r="3" spans="1:16" ht="25" customHeight="1" thickBot="1" x14ac:dyDescent="0.4">
      <c r="A3" s="38" t="s">
        <v>92</v>
      </c>
      <c r="B3" s="42">
        <v>0</v>
      </c>
      <c r="C3" s="42">
        <v>0</v>
      </c>
      <c r="D3" s="42">
        <v>0</v>
      </c>
      <c r="E3" s="42">
        <v>0</v>
      </c>
      <c r="F3" s="42">
        <v>0</v>
      </c>
      <c r="G3" s="42">
        <v>0</v>
      </c>
      <c r="H3" s="42">
        <v>0</v>
      </c>
      <c r="I3" s="71" t="s">
        <v>118</v>
      </c>
      <c r="J3" s="71" t="s">
        <v>118</v>
      </c>
      <c r="K3" s="71" t="s">
        <v>118</v>
      </c>
      <c r="L3" s="71" t="s">
        <v>118</v>
      </c>
      <c r="M3" s="42">
        <v>0</v>
      </c>
      <c r="N3" s="42">
        <v>0</v>
      </c>
      <c r="O3" s="42">
        <v>0</v>
      </c>
      <c r="P3" s="71" t="s">
        <v>118</v>
      </c>
    </row>
    <row r="4" spans="1:16" ht="25" customHeight="1" thickBot="1" x14ac:dyDescent="0.4">
      <c r="A4" s="38" t="s">
        <v>93</v>
      </c>
      <c r="B4" s="42">
        <v>0</v>
      </c>
      <c r="C4" s="42">
        <v>0</v>
      </c>
      <c r="D4" s="71" t="s">
        <v>118</v>
      </c>
      <c r="E4" s="71" t="s">
        <v>118</v>
      </c>
      <c r="F4" s="71" t="s">
        <v>118</v>
      </c>
      <c r="G4" s="71" t="s">
        <v>118</v>
      </c>
      <c r="H4" s="71" t="s">
        <v>118</v>
      </c>
      <c r="I4" s="71" t="s">
        <v>118</v>
      </c>
      <c r="J4" s="71" t="s">
        <v>118</v>
      </c>
      <c r="K4" s="71" t="s">
        <v>118</v>
      </c>
      <c r="L4" s="71" t="s">
        <v>118</v>
      </c>
      <c r="M4" s="71" t="s">
        <v>118</v>
      </c>
      <c r="N4" s="71" t="s">
        <v>118</v>
      </c>
      <c r="O4" s="71" t="s">
        <v>118</v>
      </c>
      <c r="P4" s="71" t="s">
        <v>118</v>
      </c>
    </row>
    <row r="5" spans="1:16" ht="25" customHeight="1" thickBot="1" x14ac:dyDescent="0.4">
      <c r="A5" s="38" t="s">
        <v>94</v>
      </c>
      <c r="B5" s="42">
        <v>0</v>
      </c>
      <c r="C5" s="42">
        <v>0</v>
      </c>
      <c r="D5" s="42">
        <v>0</v>
      </c>
      <c r="E5" s="42">
        <v>0</v>
      </c>
      <c r="F5" s="42">
        <v>0</v>
      </c>
      <c r="G5" s="42">
        <v>0</v>
      </c>
      <c r="H5" s="42">
        <v>0</v>
      </c>
      <c r="I5" s="42">
        <v>0</v>
      </c>
      <c r="J5" s="42">
        <v>0</v>
      </c>
      <c r="K5" s="42">
        <v>0</v>
      </c>
      <c r="L5" s="42">
        <v>0</v>
      </c>
      <c r="M5" s="42">
        <v>0</v>
      </c>
      <c r="N5" s="42">
        <v>0</v>
      </c>
      <c r="O5" s="42">
        <v>0</v>
      </c>
      <c r="P5" s="42">
        <v>0</v>
      </c>
    </row>
    <row r="6" spans="1:16" ht="25" customHeight="1" thickBot="1" x14ac:dyDescent="0.4">
      <c r="A6" s="38" t="s">
        <v>95</v>
      </c>
      <c r="B6" s="42">
        <v>0</v>
      </c>
      <c r="C6" s="42">
        <v>0</v>
      </c>
      <c r="D6" s="42">
        <v>0</v>
      </c>
      <c r="E6" s="42">
        <v>0</v>
      </c>
      <c r="F6" s="42">
        <v>0</v>
      </c>
      <c r="G6" s="42">
        <v>0</v>
      </c>
      <c r="H6" s="42">
        <v>0</v>
      </c>
      <c r="I6" s="71" t="s">
        <v>118</v>
      </c>
      <c r="J6" s="71" t="s">
        <v>118</v>
      </c>
      <c r="K6" s="71" t="s">
        <v>118</v>
      </c>
      <c r="L6" s="71" t="s">
        <v>118</v>
      </c>
      <c r="M6" s="42">
        <v>0</v>
      </c>
      <c r="N6" s="42">
        <v>0</v>
      </c>
      <c r="O6" s="71" t="s">
        <v>118</v>
      </c>
      <c r="P6" s="71" t="s">
        <v>118</v>
      </c>
    </row>
    <row r="7" spans="1:16" ht="25" customHeight="1" thickBot="1" x14ac:dyDescent="0.4">
      <c r="A7" s="38" t="s">
        <v>96</v>
      </c>
      <c r="B7" s="42">
        <v>0</v>
      </c>
      <c r="C7" s="42">
        <v>0</v>
      </c>
      <c r="D7" s="71" t="s">
        <v>118</v>
      </c>
      <c r="E7" s="71" t="s">
        <v>118</v>
      </c>
      <c r="F7" s="71" t="s">
        <v>118</v>
      </c>
      <c r="G7" s="71" t="s">
        <v>118</v>
      </c>
      <c r="H7" s="71" t="s">
        <v>118</v>
      </c>
      <c r="I7" s="71" t="s">
        <v>118</v>
      </c>
      <c r="J7" s="71" t="s">
        <v>118</v>
      </c>
      <c r="K7" s="71" t="s">
        <v>118</v>
      </c>
      <c r="L7" s="71" t="s">
        <v>118</v>
      </c>
      <c r="M7" s="71" t="s">
        <v>118</v>
      </c>
      <c r="N7" s="42">
        <v>0</v>
      </c>
      <c r="O7" s="71" t="s">
        <v>118</v>
      </c>
      <c r="P7" s="71" t="s">
        <v>118</v>
      </c>
    </row>
    <row r="8" spans="1:16" ht="25" customHeight="1" thickBot="1" x14ac:dyDescent="0.4">
      <c r="A8" s="38" t="s">
        <v>97</v>
      </c>
      <c r="B8" s="42">
        <v>0</v>
      </c>
      <c r="C8" s="42">
        <v>0</v>
      </c>
      <c r="D8" s="42">
        <v>0</v>
      </c>
      <c r="E8" s="42">
        <v>0</v>
      </c>
      <c r="F8" s="42">
        <v>0</v>
      </c>
      <c r="G8" s="71" t="s">
        <v>118</v>
      </c>
      <c r="H8" s="71" t="s">
        <v>118</v>
      </c>
      <c r="I8" s="71" t="s">
        <v>118</v>
      </c>
      <c r="J8" s="71" t="s">
        <v>118</v>
      </c>
      <c r="K8" s="71" t="s">
        <v>118</v>
      </c>
      <c r="L8" s="71" t="s">
        <v>118</v>
      </c>
      <c r="M8" s="71" t="s">
        <v>118</v>
      </c>
      <c r="N8" s="42">
        <v>0</v>
      </c>
      <c r="O8" s="71" t="s">
        <v>118</v>
      </c>
      <c r="P8" s="71" t="s">
        <v>118</v>
      </c>
    </row>
    <row r="9" spans="1:16" ht="25" customHeight="1" thickBot="1" x14ac:dyDescent="0.4">
      <c r="A9" s="38" t="s">
        <v>98</v>
      </c>
      <c r="B9" s="42">
        <v>0</v>
      </c>
      <c r="C9" s="42">
        <v>0</v>
      </c>
      <c r="D9" s="42">
        <v>0</v>
      </c>
      <c r="E9" s="42">
        <v>0</v>
      </c>
      <c r="F9" s="71" t="s">
        <v>118</v>
      </c>
      <c r="G9" s="71" t="s">
        <v>118</v>
      </c>
      <c r="H9" s="71" t="s">
        <v>118</v>
      </c>
      <c r="I9" s="71" t="s">
        <v>118</v>
      </c>
      <c r="J9" s="71" t="s">
        <v>118</v>
      </c>
      <c r="K9" s="42">
        <v>0</v>
      </c>
      <c r="L9" s="71" t="s">
        <v>118</v>
      </c>
      <c r="M9" s="71" t="s">
        <v>118</v>
      </c>
      <c r="N9" s="71" t="s">
        <v>118</v>
      </c>
      <c r="O9" s="71" t="s">
        <v>118</v>
      </c>
      <c r="P9" s="71" t="s">
        <v>118</v>
      </c>
    </row>
    <row r="10" spans="1:16" ht="25" customHeight="1" thickBot="1" x14ac:dyDescent="0.4">
      <c r="A10" s="44" t="s">
        <v>99</v>
      </c>
      <c r="B10" s="71" t="s">
        <v>118</v>
      </c>
      <c r="C10" s="71" t="s">
        <v>118</v>
      </c>
      <c r="D10" s="71" t="s">
        <v>118</v>
      </c>
      <c r="E10" s="71" t="s">
        <v>118</v>
      </c>
      <c r="F10" s="71" t="s">
        <v>118</v>
      </c>
      <c r="G10" s="71" t="s">
        <v>118</v>
      </c>
      <c r="H10" s="71" t="s">
        <v>118</v>
      </c>
      <c r="I10" s="71" t="s">
        <v>118</v>
      </c>
      <c r="J10" s="71" t="s">
        <v>118</v>
      </c>
      <c r="K10" s="71" t="s">
        <v>118</v>
      </c>
      <c r="L10" s="71" t="s">
        <v>118</v>
      </c>
      <c r="M10" s="71" t="s">
        <v>118</v>
      </c>
      <c r="N10" s="71" t="s">
        <v>118</v>
      </c>
      <c r="O10" s="71" t="s">
        <v>118</v>
      </c>
      <c r="P10" s="71" t="s">
        <v>118</v>
      </c>
    </row>
    <row r="11" spans="1:16" ht="14.25" customHeight="1" thickBot="1" x14ac:dyDescent="0.4">
      <c r="A11" s="210"/>
      <c r="B11" s="211"/>
      <c r="C11" s="211"/>
      <c r="D11" s="211"/>
      <c r="E11" s="211"/>
      <c r="F11" s="211"/>
      <c r="G11" s="211"/>
      <c r="H11" s="211"/>
      <c r="I11" s="211"/>
      <c r="J11" s="211"/>
      <c r="K11" s="211"/>
      <c r="L11" s="211"/>
      <c r="M11" s="211"/>
      <c r="N11" s="211"/>
      <c r="O11" s="217"/>
      <c r="P11" s="218"/>
    </row>
    <row r="12" spans="1:16" ht="25" customHeight="1" thickBot="1" x14ac:dyDescent="0.4">
      <c r="A12" s="38" t="s">
        <v>100</v>
      </c>
      <c r="B12" s="42">
        <v>0</v>
      </c>
      <c r="C12" s="219" t="s">
        <v>37</v>
      </c>
      <c r="D12" s="220"/>
      <c r="E12" s="42">
        <v>0</v>
      </c>
      <c r="F12" s="219" t="s">
        <v>9</v>
      </c>
      <c r="G12" s="220"/>
      <c r="H12" s="42">
        <v>0</v>
      </c>
      <c r="I12" s="219" t="s">
        <v>40</v>
      </c>
      <c r="J12" s="220"/>
      <c r="K12" s="42">
        <v>0</v>
      </c>
      <c r="L12" s="219" t="s">
        <v>91</v>
      </c>
      <c r="M12" s="220"/>
      <c r="N12" s="63">
        <v>0</v>
      </c>
      <c r="O12" s="65"/>
      <c r="P12" s="66"/>
    </row>
    <row r="13" spans="1:16" ht="25" customHeight="1" thickBot="1" x14ac:dyDescent="0.4">
      <c r="A13" s="38" t="s">
        <v>101</v>
      </c>
      <c r="B13" s="43">
        <v>0</v>
      </c>
      <c r="C13" s="219" t="s">
        <v>10</v>
      </c>
      <c r="D13" s="220"/>
      <c r="E13" s="43">
        <v>0</v>
      </c>
      <c r="F13" s="219" t="s">
        <v>38</v>
      </c>
      <c r="G13" s="220"/>
      <c r="H13" s="43">
        <v>0</v>
      </c>
      <c r="I13" s="219" t="s">
        <v>7</v>
      </c>
      <c r="J13" s="220"/>
      <c r="K13" s="43">
        <v>0</v>
      </c>
      <c r="L13" s="219"/>
      <c r="M13" s="220"/>
      <c r="N13" s="64">
        <v>0</v>
      </c>
      <c r="O13" s="67"/>
      <c r="P13" s="68"/>
    </row>
    <row r="14" spans="1:16" ht="25" customHeight="1" thickBot="1" x14ac:dyDescent="0.4">
      <c r="A14" s="38" t="s">
        <v>102</v>
      </c>
      <c r="B14" s="43">
        <v>0</v>
      </c>
      <c r="C14" s="219" t="s">
        <v>8</v>
      </c>
      <c r="D14" s="220"/>
      <c r="E14" s="43">
        <v>0</v>
      </c>
      <c r="F14" s="219" t="s">
        <v>39</v>
      </c>
      <c r="G14" s="220"/>
      <c r="H14" s="43">
        <v>0</v>
      </c>
      <c r="I14" s="219" t="s">
        <v>90</v>
      </c>
      <c r="J14" s="220"/>
      <c r="K14" s="43">
        <v>0</v>
      </c>
      <c r="L14" s="219"/>
      <c r="M14" s="220"/>
      <c r="N14" s="64">
        <v>0</v>
      </c>
      <c r="O14" s="69"/>
      <c r="P14" s="70"/>
    </row>
    <row r="15" spans="1:16" ht="14.25" customHeight="1" thickBot="1" x14ac:dyDescent="0.4">
      <c r="A15" s="210"/>
      <c r="B15" s="211"/>
      <c r="C15" s="211"/>
      <c r="D15" s="211"/>
      <c r="E15" s="211"/>
      <c r="F15" s="211"/>
      <c r="G15" s="211"/>
      <c r="H15" s="211"/>
      <c r="I15" s="211"/>
      <c r="J15" s="211"/>
      <c r="K15" s="211"/>
      <c r="L15" s="211"/>
      <c r="M15" s="211"/>
      <c r="N15" s="211"/>
      <c r="O15" s="212"/>
      <c r="P15" s="213"/>
    </row>
    <row r="16" spans="1:16" ht="25" customHeight="1" thickBot="1" x14ac:dyDescent="0.4">
      <c r="A16" s="38" t="s">
        <v>115</v>
      </c>
      <c r="B16" s="45">
        <v>0</v>
      </c>
      <c r="C16" s="219" t="s">
        <v>123</v>
      </c>
      <c r="D16" s="220"/>
      <c r="E16" s="42">
        <v>0</v>
      </c>
      <c r="F16" s="219" t="s">
        <v>113</v>
      </c>
      <c r="G16" s="220"/>
      <c r="H16" s="42">
        <v>0</v>
      </c>
      <c r="I16" s="219" t="s">
        <v>121</v>
      </c>
      <c r="J16" s="220"/>
      <c r="K16" s="42">
        <v>0</v>
      </c>
      <c r="L16" s="219" t="s">
        <v>109</v>
      </c>
      <c r="M16" s="220"/>
      <c r="N16" s="42">
        <v>0</v>
      </c>
      <c r="O16" s="65"/>
      <c r="P16" s="66"/>
    </row>
    <row r="17" spans="1:17" ht="25" customHeight="1" thickBot="1" x14ac:dyDescent="0.4">
      <c r="A17" s="38" t="s">
        <v>116</v>
      </c>
      <c r="B17" s="45">
        <v>0</v>
      </c>
      <c r="C17" s="219" t="s">
        <v>111</v>
      </c>
      <c r="D17" s="220"/>
      <c r="E17" s="43">
        <v>0</v>
      </c>
      <c r="F17" s="219" t="s">
        <v>105</v>
      </c>
      <c r="G17" s="220"/>
      <c r="H17" s="43">
        <v>0</v>
      </c>
      <c r="I17" s="219" t="s">
        <v>107</v>
      </c>
      <c r="J17" s="220"/>
      <c r="K17" s="43">
        <v>0</v>
      </c>
      <c r="L17" s="219" t="s">
        <v>110</v>
      </c>
      <c r="M17" s="220"/>
      <c r="N17" s="43">
        <v>0</v>
      </c>
      <c r="O17" s="67"/>
      <c r="P17" s="68"/>
    </row>
    <row r="18" spans="1:17" ht="25" customHeight="1" thickBot="1" x14ac:dyDescent="0.4">
      <c r="A18" s="38" t="s">
        <v>117</v>
      </c>
      <c r="B18" s="45">
        <v>0</v>
      </c>
      <c r="C18" s="219" t="s">
        <v>112</v>
      </c>
      <c r="D18" s="220"/>
      <c r="E18" s="43">
        <v>0</v>
      </c>
      <c r="F18" s="219" t="s">
        <v>114</v>
      </c>
      <c r="G18" s="220"/>
      <c r="H18" s="43">
        <v>0</v>
      </c>
      <c r="I18" s="219" t="s">
        <v>108</v>
      </c>
      <c r="J18" s="220"/>
      <c r="K18" s="43">
        <v>0</v>
      </c>
      <c r="L18" s="219"/>
      <c r="M18" s="220"/>
      <c r="N18" s="43">
        <v>0</v>
      </c>
      <c r="O18" s="69"/>
      <c r="P18" s="70"/>
    </row>
    <row r="19" spans="1:17" ht="14.25" customHeight="1" thickBot="1" x14ac:dyDescent="0.4">
      <c r="A19" s="210"/>
      <c r="B19" s="211"/>
      <c r="C19" s="211"/>
      <c r="D19" s="211"/>
      <c r="E19" s="211"/>
      <c r="F19" s="211"/>
      <c r="G19" s="211"/>
      <c r="H19" s="211"/>
      <c r="I19" s="211"/>
      <c r="J19" s="211"/>
      <c r="K19" s="211"/>
      <c r="L19" s="211"/>
      <c r="M19" s="211"/>
      <c r="N19" s="211"/>
      <c r="O19" s="211"/>
      <c r="P19" s="221"/>
    </row>
    <row r="20" spans="1:17" ht="25" customHeight="1" thickBot="1" x14ac:dyDescent="0.4">
      <c r="A20" s="38"/>
      <c r="B20" s="42">
        <v>0</v>
      </c>
      <c r="C20" s="219"/>
      <c r="D20" s="220"/>
      <c r="E20" s="42">
        <v>0</v>
      </c>
      <c r="F20" s="219"/>
      <c r="G20" s="220"/>
      <c r="H20" s="42">
        <v>0</v>
      </c>
      <c r="I20" s="219"/>
      <c r="J20" s="220"/>
      <c r="K20" s="42">
        <v>0</v>
      </c>
      <c r="L20" s="219"/>
      <c r="M20" s="220"/>
      <c r="N20" s="42">
        <v>0</v>
      </c>
      <c r="O20" s="65"/>
      <c r="P20" s="66"/>
    </row>
    <row r="21" spans="1:17" ht="25" customHeight="1" thickBot="1" x14ac:dyDescent="0.4">
      <c r="A21" s="38"/>
      <c r="B21" s="43">
        <v>0</v>
      </c>
      <c r="C21" s="219"/>
      <c r="D21" s="220"/>
      <c r="E21" s="43">
        <v>0</v>
      </c>
      <c r="F21" s="219"/>
      <c r="G21" s="220"/>
      <c r="H21" s="43">
        <v>0</v>
      </c>
      <c r="I21" s="219"/>
      <c r="J21" s="220"/>
      <c r="K21" s="43">
        <v>0</v>
      </c>
      <c r="L21" s="219"/>
      <c r="M21" s="220"/>
      <c r="N21" s="43">
        <v>0</v>
      </c>
      <c r="O21" s="67"/>
      <c r="P21" s="68"/>
    </row>
    <row r="22" spans="1:17" ht="25" customHeight="1" thickBot="1" x14ac:dyDescent="0.4">
      <c r="A22" s="38"/>
      <c r="B22" s="43">
        <v>0</v>
      </c>
      <c r="C22" s="219"/>
      <c r="D22" s="220"/>
      <c r="E22" s="43">
        <v>0</v>
      </c>
      <c r="F22" s="219"/>
      <c r="G22" s="220"/>
      <c r="H22" s="43">
        <v>0</v>
      </c>
      <c r="I22" s="219"/>
      <c r="J22" s="220"/>
      <c r="K22" s="43">
        <v>0</v>
      </c>
      <c r="L22" s="219"/>
      <c r="M22" s="220"/>
      <c r="N22" s="43">
        <v>0</v>
      </c>
      <c r="O22" s="69"/>
      <c r="P22" s="70"/>
    </row>
    <row r="24" spans="1:17" x14ac:dyDescent="0.35">
      <c r="A24" s="121" t="s">
        <v>104</v>
      </c>
      <c r="B24" s="121"/>
      <c r="C24" s="121"/>
      <c r="D24" s="121"/>
      <c r="E24" s="121"/>
      <c r="F24" s="121"/>
      <c r="G24" s="121"/>
      <c r="H24" s="121"/>
      <c r="I24" s="121"/>
      <c r="J24" s="121"/>
      <c r="K24" s="121"/>
      <c r="L24" s="121"/>
      <c r="M24" s="121"/>
      <c r="N24" s="121"/>
      <c r="O24" s="121"/>
      <c r="P24" s="121"/>
      <c r="Q24" s="33"/>
    </row>
  </sheetData>
  <protectedRanges>
    <protectedRange sqref="B12:B14 B16:B18 B20:B22 D12:E14 D16:E18 D20:E22 H20:H22 G16:H18 H12:H14 J12:K14 J16:K18 J20:K22 M12:P14 M16:P18 M20:P22 B3:P10" name="Range1"/>
  </protectedRanges>
  <mergeCells count="41">
    <mergeCell ref="I16:J16"/>
    <mergeCell ref="I17:J17"/>
    <mergeCell ref="I18:J18"/>
    <mergeCell ref="L16:M16"/>
    <mergeCell ref="L17:M17"/>
    <mergeCell ref="L18:M18"/>
    <mergeCell ref="C16:D16"/>
    <mergeCell ref="C17:D17"/>
    <mergeCell ref="C18:D18"/>
    <mergeCell ref="F16:G16"/>
    <mergeCell ref="F17:G17"/>
    <mergeCell ref="F18:G18"/>
    <mergeCell ref="C21:D21"/>
    <mergeCell ref="F21:G21"/>
    <mergeCell ref="I21:J21"/>
    <mergeCell ref="L21:M21"/>
    <mergeCell ref="C22:D22"/>
    <mergeCell ref="F22:G22"/>
    <mergeCell ref="I22:J22"/>
    <mergeCell ref="L22:M22"/>
    <mergeCell ref="A19:P19"/>
    <mergeCell ref="C20:D20"/>
    <mergeCell ref="F20:G20"/>
    <mergeCell ref="I20:J20"/>
    <mergeCell ref="L20:M20"/>
    <mergeCell ref="A15:P15"/>
    <mergeCell ref="A24:P24"/>
    <mergeCell ref="A1:P1"/>
    <mergeCell ref="A11:P11"/>
    <mergeCell ref="C12:D12"/>
    <mergeCell ref="C13:D13"/>
    <mergeCell ref="C14:D14"/>
    <mergeCell ref="F12:G12"/>
    <mergeCell ref="F13:G13"/>
    <mergeCell ref="F14:G14"/>
    <mergeCell ref="I12:J12"/>
    <mergeCell ref="I13:J13"/>
    <mergeCell ref="I14:J14"/>
    <mergeCell ref="L12:M12"/>
    <mergeCell ref="L13:M13"/>
    <mergeCell ref="L14:M14"/>
  </mergeCells>
  <hyperlinks>
    <hyperlink ref="A24:P24" location="'Price tool'!A1" display="CLICK HERE TO RETURN TO PRICE TOOL" xr:uid="{2A7F9FE5-C5E8-443B-866E-9EA321EBDB9F}"/>
  </hyperlinks>
  <printOptions horizontalCentered="1"/>
  <pageMargins left="0.23622047244094491" right="0.23622047244094491" top="0.74803149606299213" bottom="0.74803149606299213" header="0.31496062992125984" footer="0.31496062992125984"/>
  <pageSetup paperSize="9" scale="5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026A2-35C0-4D4D-B59F-EFDAA0ADF2D8}">
  <dimension ref="A1:K33"/>
  <sheetViews>
    <sheetView workbookViewId="0">
      <selection activeCell="A16" sqref="A16"/>
    </sheetView>
  </sheetViews>
  <sheetFormatPr defaultRowHeight="14.5" x14ac:dyDescent="0.35"/>
  <cols>
    <col min="1" max="1" width="20.54296875" bestFit="1" customWidth="1"/>
    <col min="2" max="2" width="21.7265625" bestFit="1" customWidth="1"/>
    <col min="3" max="11" width="9.7265625" bestFit="1" customWidth="1"/>
  </cols>
  <sheetData>
    <row r="1" spans="1:11" x14ac:dyDescent="0.35">
      <c r="A1" s="6"/>
      <c r="B1" s="7" t="s">
        <v>4</v>
      </c>
      <c r="C1" s="8">
        <f>SUMIF('Price tool'!$A$14,Sheet2!C3,'Price tool'!$D$14)</f>
        <v>0</v>
      </c>
      <c r="D1" s="8">
        <f>SUMIF('Price tool'!$A$14,Sheet2!D3,'Price tool'!$D$14)</f>
        <v>0</v>
      </c>
      <c r="E1" s="8">
        <f>SUMIF('Price tool'!$A$14,Sheet2!E3,'Price tool'!$D$14)</f>
        <v>0</v>
      </c>
      <c r="F1" s="8">
        <f>SUMIF('Price tool'!$A$14,Sheet2!F3,'Price tool'!$D$14)</f>
        <v>0</v>
      </c>
      <c r="G1" s="8">
        <f>SUMIF('Price tool'!$A$14,Sheet2!G3,'Price tool'!$D$14)</f>
        <v>50</v>
      </c>
      <c r="H1" s="8">
        <f>SUMIF('Price tool'!$A$14,Sheet2!H3,'Price tool'!$D$14)</f>
        <v>0</v>
      </c>
      <c r="I1" s="8">
        <f>SUMIF('Price tool'!$A$14,Sheet2!I3,'Price tool'!$D$14)</f>
        <v>0</v>
      </c>
      <c r="J1" s="8">
        <f>SUMIF('Price tool'!$A$14,Sheet2!J3,'Price tool'!$D$14)</f>
        <v>0</v>
      </c>
      <c r="K1" s="8">
        <f>SUMIF('Price tool'!$A$14,Sheet2!K3,'Price tool'!$D$14)</f>
        <v>0</v>
      </c>
    </row>
    <row r="2" spans="1:11" x14ac:dyDescent="0.35">
      <c r="A2" s="6"/>
      <c r="B2" s="7" t="s">
        <v>28</v>
      </c>
      <c r="C2" s="3">
        <v>9000000</v>
      </c>
      <c r="D2" s="3">
        <v>8560000</v>
      </c>
      <c r="E2" s="4">
        <v>3600000</v>
      </c>
      <c r="F2" s="4">
        <v>1810000</v>
      </c>
      <c r="G2" s="4">
        <v>2600000</v>
      </c>
      <c r="H2" s="4">
        <v>5190000</v>
      </c>
      <c r="I2" s="4">
        <v>7820000</v>
      </c>
      <c r="J2" s="4">
        <v>5210000</v>
      </c>
      <c r="K2" s="4">
        <v>2610000</v>
      </c>
    </row>
    <row r="3" spans="1:11" x14ac:dyDescent="0.35">
      <c r="A3" s="9" t="s">
        <v>29</v>
      </c>
      <c r="B3" s="10" t="s">
        <v>30</v>
      </c>
      <c r="C3" s="11" t="s">
        <v>31</v>
      </c>
      <c r="D3" s="11" t="s">
        <v>32</v>
      </c>
      <c r="E3" s="11" t="s">
        <v>33</v>
      </c>
      <c r="F3" s="11" t="s">
        <v>34</v>
      </c>
      <c r="G3" s="11" t="s">
        <v>35</v>
      </c>
      <c r="H3" s="11" t="s">
        <v>36</v>
      </c>
      <c r="I3" s="11" t="s">
        <v>57</v>
      </c>
      <c r="J3" s="11" t="s">
        <v>58</v>
      </c>
      <c r="K3" s="11" t="s">
        <v>59</v>
      </c>
    </row>
    <row r="4" spans="1:11" x14ac:dyDescent="0.35">
      <c r="A4" s="13" t="s">
        <v>51</v>
      </c>
      <c r="B4" s="1">
        <v>11000</v>
      </c>
      <c r="C4" s="5">
        <f t="shared" ref="C4:C12" si="0">$C$1/($C$2/B4)</f>
        <v>0</v>
      </c>
      <c r="D4" s="5">
        <f t="shared" ref="D4:D12" si="1">$D$1/($D$2/B4)</f>
        <v>0</v>
      </c>
      <c r="E4" s="5">
        <f t="shared" ref="E4:E12" si="2">$E$1/($E$2/B4)</f>
        <v>0</v>
      </c>
      <c r="F4" s="5">
        <f t="shared" ref="F4:F12" si="3">$F$1/($F$2/B4)</f>
        <v>0</v>
      </c>
      <c r="G4" s="5">
        <f t="shared" ref="G4:G12" si="4">$G$1/($G$2/B4)</f>
        <v>0.21153846153846154</v>
      </c>
      <c r="H4" s="5">
        <f t="shared" ref="H4:H12" si="5">$H$1/($H$2/B4)</f>
        <v>0</v>
      </c>
      <c r="I4" s="5">
        <f>$I$1/($I$2/B4)</f>
        <v>0</v>
      </c>
      <c r="J4" s="5">
        <f>$J$1/($J$2/B4)</f>
        <v>0</v>
      </c>
      <c r="K4" s="5">
        <f>$K$1/($K$2/B4)</f>
        <v>0</v>
      </c>
    </row>
    <row r="5" spans="1:11" x14ac:dyDescent="0.35">
      <c r="A5" s="13" t="s">
        <v>77</v>
      </c>
      <c r="B5" s="1">
        <v>15000</v>
      </c>
      <c r="C5" s="5">
        <f t="shared" si="0"/>
        <v>0</v>
      </c>
      <c r="D5" s="5">
        <f t="shared" si="1"/>
        <v>0</v>
      </c>
      <c r="E5" s="5">
        <f t="shared" si="2"/>
        <v>0</v>
      </c>
      <c r="F5" s="5">
        <f t="shared" si="3"/>
        <v>0</v>
      </c>
      <c r="G5" s="5">
        <f t="shared" si="4"/>
        <v>0.28846153846153844</v>
      </c>
      <c r="H5" s="5">
        <f t="shared" si="5"/>
        <v>0</v>
      </c>
      <c r="I5" s="5">
        <f t="shared" ref="I5:I33" si="6">$I$1/($I$2/B5)</f>
        <v>0</v>
      </c>
      <c r="J5" s="5">
        <f t="shared" ref="J5:J33" si="7">$J$1/($J$2/B5)</f>
        <v>0</v>
      </c>
      <c r="K5" s="5">
        <f t="shared" ref="K5:K33" si="8">$K$1/($K$2/B5)</f>
        <v>0</v>
      </c>
    </row>
    <row r="6" spans="1:11" x14ac:dyDescent="0.35">
      <c r="A6" s="13" t="s">
        <v>5</v>
      </c>
      <c r="B6" s="1">
        <v>56000</v>
      </c>
      <c r="C6" s="5">
        <f t="shared" si="0"/>
        <v>0</v>
      </c>
      <c r="D6" s="5">
        <f t="shared" si="1"/>
        <v>0</v>
      </c>
      <c r="E6" s="5">
        <f t="shared" si="2"/>
        <v>0</v>
      </c>
      <c r="F6" s="5">
        <f t="shared" si="3"/>
        <v>0</v>
      </c>
      <c r="G6" s="5">
        <f t="shared" si="4"/>
        <v>1.0769230769230769</v>
      </c>
      <c r="H6" s="5">
        <f t="shared" si="5"/>
        <v>0</v>
      </c>
      <c r="I6" s="5">
        <f t="shared" si="6"/>
        <v>0</v>
      </c>
      <c r="J6" s="5">
        <f t="shared" si="7"/>
        <v>0</v>
      </c>
      <c r="K6" s="5">
        <f t="shared" si="8"/>
        <v>0</v>
      </c>
    </row>
    <row r="7" spans="1:11" x14ac:dyDescent="0.35">
      <c r="A7" s="13" t="s">
        <v>6</v>
      </c>
      <c r="B7" s="1">
        <v>110000</v>
      </c>
      <c r="C7" s="5">
        <f t="shared" si="0"/>
        <v>0</v>
      </c>
      <c r="D7" s="5">
        <f t="shared" si="1"/>
        <v>0</v>
      </c>
      <c r="E7" s="5">
        <f t="shared" si="2"/>
        <v>0</v>
      </c>
      <c r="F7" s="5">
        <f t="shared" si="3"/>
        <v>0</v>
      </c>
      <c r="G7" s="5">
        <f t="shared" si="4"/>
        <v>2.1153846153846154</v>
      </c>
      <c r="H7" s="5">
        <f t="shared" si="5"/>
        <v>0</v>
      </c>
      <c r="I7" s="5">
        <f t="shared" si="6"/>
        <v>0</v>
      </c>
      <c r="J7" s="5">
        <f t="shared" si="7"/>
        <v>0</v>
      </c>
      <c r="K7" s="5">
        <f t="shared" si="8"/>
        <v>0</v>
      </c>
    </row>
    <row r="8" spans="1:11" x14ac:dyDescent="0.35">
      <c r="A8" s="13" t="s">
        <v>52</v>
      </c>
      <c r="B8" s="1">
        <v>183000</v>
      </c>
      <c r="C8" s="5">
        <f t="shared" si="0"/>
        <v>0</v>
      </c>
      <c r="D8" s="5">
        <f t="shared" si="1"/>
        <v>0</v>
      </c>
      <c r="E8" s="5">
        <f t="shared" si="2"/>
        <v>0</v>
      </c>
      <c r="F8" s="5">
        <f t="shared" si="3"/>
        <v>0</v>
      </c>
      <c r="G8" s="5">
        <f t="shared" si="4"/>
        <v>3.5192307692307692</v>
      </c>
      <c r="H8" s="5">
        <f t="shared" si="5"/>
        <v>0</v>
      </c>
      <c r="I8" s="5">
        <f t="shared" si="6"/>
        <v>0</v>
      </c>
      <c r="J8" s="5">
        <f t="shared" si="7"/>
        <v>0</v>
      </c>
      <c r="K8" s="5">
        <f t="shared" si="8"/>
        <v>0</v>
      </c>
    </row>
    <row r="9" spans="1:11" x14ac:dyDescent="0.35">
      <c r="A9" s="2" t="s">
        <v>53</v>
      </c>
      <c r="B9" s="1">
        <v>226000</v>
      </c>
      <c r="C9" s="5">
        <f t="shared" si="0"/>
        <v>0</v>
      </c>
      <c r="D9" s="5">
        <f t="shared" si="1"/>
        <v>0</v>
      </c>
      <c r="E9" s="5">
        <f t="shared" si="2"/>
        <v>0</v>
      </c>
      <c r="F9" s="5">
        <f t="shared" si="3"/>
        <v>0</v>
      </c>
      <c r="G9" s="5">
        <f t="shared" si="4"/>
        <v>4.3461538461538467</v>
      </c>
      <c r="H9" s="5">
        <f t="shared" si="5"/>
        <v>0</v>
      </c>
      <c r="I9" s="5">
        <f t="shared" si="6"/>
        <v>0</v>
      </c>
      <c r="J9" s="5">
        <f t="shared" si="7"/>
        <v>0</v>
      </c>
      <c r="K9" s="5">
        <f t="shared" si="8"/>
        <v>0</v>
      </c>
    </row>
    <row r="10" spans="1:11" x14ac:dyDescent="0.35">
      <c r="A10" s="2" t="s">
        <v>54</v>
      </c>
      <c r="B10" s="1">
        <v>9000</v>
      </c>
      <c r="C10" s="5">
        <f t="shared" si="0"/>
        <v>0</v>
      </c>
      <c r="D10" s="5">
        <f t="shared" si="1"/>
        <v>0</v>
      </c>
      <c r="E10" s="5">
        <f t="shared" si="2"/>
        <v>0</v>
      </c>
      <c r="F10" s="5">
        <f t="shared" si="3"/>
        <v>0</v>
      </c>
      <c r="G10" s="5">
        <f t="shared" si="4"/>
        <v>0.17307692307692307</v>
      </c>
      <c r="H10" s="5">
        <f t="shared" si="5"/>
        <v>0</v>
      </c>
      <c r="I10" s="5">
        <f t="shared" si="6"/>
        <v>0</v>
      </c>
      <c r="J10" s="5">
        <f t="shared" si="7"/>
        <v>0</v>
      </c>
      <c r="K10" s="5">
        <f t="shared" si="8"/>
        <v>0</v>
      </c>
    </row>
    <row r="11" spans="1:11" x14ac:dyDescent="0.35">
      <c r="A11" s="2" t="s">
        <v>55</v>
      </c>
      <c r="B11" s="1">
        <v>17000</v>
      </c>
      <c r="C11" s="5">
        <f t="shared" si="0"/>
        <v>0</v>
      </c>
      <c r="D11" s="5">
        <f t="shared" si="1"/>
        <v>0</v>
      </c>
      <c r="E11" s="5">
        <f t="shared" si="2"/>
        <v>0</v>
      </c>
      <c r="F11" s="5">
        <f t="shared" si="3"/>
        <v>0</v>
      </c>
      <c r="G11" s="5">
        <f t="shared" si="4"/>
        <v>0.32692307692307693</v>
      </c>
      <c r="H11" s="5">
        <f t="shared" si="5"/>
        <v>0</v>
      </c>
      <c r="I11" s="5">
        <f t="shared" si="6"/>
        <v>0</v>
      </c>
      <c r="J11" s="5">
        <f t="shared" si="7"/>
        <v>0</v>
      </c>
      <c r="K11" s="5">
        <f t="shared" si="8"/>
        <v>0</v>
      </c>
    </row>
    <row r="12" spans="1:11" x14ac:dyDescent="0.35">
      <c r="A12" s="2" t="s">
        <v>56</v>
      </c>
      <c r="B12" s="1">
        <v>10000</v>
      </c>
      <c r="C12" s="5">
        <f t="shared" si="0"/>
        <v>0</v>
      </c>
      <c r="D12" s="5">
        <f t="shared" si="1"/>
        <v>0</v>
      </c>
      <c r="E12" s="5">
        <f t="shared" si="2"/>
        <v>0</v>
      </c>
      <c r="F12" s="5">
        <f t="shared" si="3"/>
        <v>0</v>
      </c>
      <c r="G12" s="5">
        <f t="shared" si="4"/>
        <v>0.19230769230769232</v>
      </c>
      <c r="H12" s="5">
        <f t="shared" si="5"/>
        <v>0</v>
      </c>
      <c r="I12" s="5">
        <f t="shared" si="6"/>
        <v>0</v>
      </c>
      <c r="J12" s="5">
        <f t="shared" si="7"/>
        <v>0</v>
      </c>
      <c r="K12" s="5">
        <f t="shared" si="8"/>
        <v>0</v>
      </c>
    </row>
    <row r="13" spans="1:11" x14ac:dyDescent="0.35">
      <c r="A13" s="12" t="s">
        <v>100</v>
      </c>
      <c r="B13" s="12">
        <v>10900</v>
      </c>
      <c r="C13" s="5">
        <f t="shared" ref="C13:C33" si="9">$C$1/($C$2/B13)</f>
        <v>0</v>
      </c>
      <c r="D13" s="5">
        <f t="shared" ref="D13:D33" si="10">$D$1/($D$2/B13)</f>
        <v>0</v>
      </c>
      <c r="E13" s="5">
        <f t="shared" ref="E13:E33" si="11">$E$1/($E$2/B13)</f>
        <v>0</v>
      </c>
      <c r="F13" s="5">
        <f t="shared" ref="F13:F33" si="12">$F$1/($F$2/B13)</f>
        <v>0</v>
      </c>
      <c r="G13" s="5">
        <f t="shared" ref="G13:G33" si="13">$G$1/($G$2/B13)</f>
        <v>0.20961538461538462</v>
      </c>
      <c r="H13" s="5">
        <f t="shared" ref="H13:H33" si="14">$H$1/($H$2/B13)</f>
        <v>0</v>
      </c>
      <c r="I13" s="5">
        <f t="shared" si="6"/>
        <v>0</v>
      </c>
      <c r="J13" s="5">
        <f t="shared" si="7"/>
        <v>0</v>
      </c>
      <c r="K13" s="5">
        <f t="shared" si="8"/>
        <v>0</v>
      </c>
    </row>
    <row r="14" spans="1:11" x14ac:dyDescent="0.35">
      <c r="A14" s="12" t="s">
        <v>101</v>
      </c>
      <c r="B14" s="12">
        <v>10700</v>
      </c>
      <c r="C14" s="5">
        <f t="shared" si="9"/>
        <v>0</v>
      </c>
      <c r="D14" s="5">
        <f t="shared" si="10"/>
        <v>0</v>
      </c>
      <c r="E14" s="5">
        <f t="shared" si="11"/>
        <v>0</v>
      </c>
      <c r="F14" s="5">
        <f t="shared" si="12"/>
        <v>0</v>
      </c>
      <c r="G14" s="5">
        <f t="shared" si="13"/>
        <v>0.20576923076923076</v>
      </c>
      <c r="H14" s="5">
        <f t="shared" si="14"/>
        <v>0</v>
      </c>
      <c r="I14" s="5">
        <f t="shared" si="6"/>
        <v>0</v>
      </c>
      <c r="J14" s="5">
        <f t="shared" si="7"/>
        <v>0</v>
      </c>
      <c r="K14" s="5">
        <f t="shared" si="8"/>
        <v>0</v>
      </c>
    </row>
    <row r="15" spans="1:11" x14ac:dyDescent="0.35">
      <c r="A15" s="12" t="s">
        <v>102</v>
      </c>
      <c r="B15" s="12">
        <v>12700</v>
      </c>
      <c r="C15" s="5">
        <f t="shared" si="9"/>
        <v>0</v>
      </c>
      <c r="D15" s="5">
        <f t="shared" si="10"/>
        <v>0</v>
      </c>
      <c r="E15" s="5">
        <f t="shared" si="11"/>
        <v>0</v>
      </c>
      <c r="F15" s="5">
        <f t="shared" si="12"/>
        <v>0</v>
      </c>
      <c r="G15" s="5">
        <f t="shared" si="13"/>
        <v>0.24423076923076922</v>
      </c>
      <c r="H15" s="5">
        <f t="shared" si="14"/>
        <v>0</v>
      </c>
      <c r="I15" s="5">
        <f t="shared" si="6"/>
        <v>0</v>
      </c>
      <c r="J15" s="5">
        <f t="shared" si="7"/>
        <v>0</v>
      </c>
      <c r="K15" s="5">
        <f t="shared" si="8"/>
        <v>0</v>
      </c>
    </row>
    <row r="16" spans="1:11" x14ac:dyDescent="0.35">
      <c r="A16" s="12" t="s">
        <v>37</v>
      </c>
      <c r="B16" s="12">
        <v>32300</v>
      </c>
      <c r="C16" s="5">
        <f t="shared" si="9"/>
        <v>0</v>
      </c>
      <c r="D16" s="5">
        <f t="shared" si="10"/>
        <v>0</v>
      </c>
      <c r="E16" s="5">
        <f t="shared" si="11"/>
        <v>0</v>
      </c>
      <c r="F16" s="5">
        <f t="shared" si="12"/>
        <v>0</v>
      </c>
      <c r="G16" s="5">
        <f t="shared" si="13"/>
        <v>0.62115384615384606</v>
      </c>
      <c r="H16" s="5">
        <f t="shared" si="14"/>
        <v>0</v>
      </c>
      <c r="I16" s="5">
        <f t="shared" si="6"/>
        <v>0</v>
      </c>
      <c r="J16" s="5">
        <f t="shared" si="7"/>
        <v>0</v>
      </c>
      <c r="K16" s="5">
        <f t="shared" si="8"/>
        <v>0</v>
      </c>
    </row>
    <row r="17" spans="1:11" x14ac:dyDescent="0.35">
      <c r="A17" s="12" t="s">
        <v>10</v>
      </c>
      <c r="B17" s="12">
        <v>90341</v>
      </c>
      <c r="C17" s="5">
        <f t="shared" si="9"/>
        <v>0</v>
      </c>
      <c r="D17" s="5">
        <f t="shared" si="10"/>
        <v>0</v>
      </c>
      <c r="E17" s="5">
        <f t="shared" si="11"/>
        <v>0</v>
      </c>
      <c r="F17" s="5">
        <f t="shared" si="12"/>
        <v>0</v>
      </c>
      <c r="G17" s="5">
        <f t="shared" si="13"/>
        <v>1.737326923076923</v>
      </c>
      <c r="H17" s="5">
        <f t="shared" si="14"/>
        <v>0</v>
      </c>
      <c r="I17" s="5">
        <f t="shared" si="6"/>
        <v>0</v>
      </c>
      <c r="J17" s="5">
        <f t="shared" si="7"/>
        <v>0</v>
      </c>
      <c r="K17" s="5">
        <f t="shared" si="8"/>
        <v>0</v>
      </c>
    </row>
    <row r="18" spans="1:11" x14ac:dyDescent="0.35">
      <c r="A18" s="12" t="s">
        <v>8</v>
      </c>
      <c r="B18" s="12">
        <v>31100</v>
      </c>
      <c r="C18" s="5">
        <f t="shared" si="9"/>
        <v>0</v>
      </c>
      <c r="D18" s="5">
        <f t="shared" si="10"/>
        <v>0</v>
      </c>
      <c r="E18" s="5">
        <f t="shared" si="11"/>
        <v>0</v>
      </c>
      <c r="F18" s="5">
        <f t="shared" si="12"/>
        <v>0</v>
      </c>
      <c r="G18" s="5">
        <f t="shared" si="13"/>
        <v>0.59807692307692306</v>
      </c>
      <c r="H18" s="5">
        <f t="shared" si="14"/>
        <v>0</v>
      </c>
      <c r="I18" s="5">
        <f t="shared" si="6"/>
        <v>0</v>
      </c>
      <c r="J18" s="5">
        <f t="shared" si="7"/>
        <v>0</v>
      </c>
      <c r="K18" s="5">
        <f t="shared" si="8"/>
        <v>0</v>
      </c>
    </row>
    <row r="19" spans="1:11" x14ac:dyDescent="0.35">
      <c r="A19" s="12" t="s">
        <v>9</v>
      </c>
      <c r="B19" s="12">
        <v>85000</v>
      </c>
      <c r="C19" s="5">
        <f t="shared" si="9"/>
        <v>0</v>
      </c>
      <c r="D19" s="5">
        <f t="shared" si="10"/>
        <v>0</v>
      </c>
      <c r="E19" s="5">
        <f t="shared" si="11"/>
        <v>0</v>
      </c>
      <c r="F19" s="5">
        <f t="shared" si="12"/>
        <v>0</v>
      </c>
      <c r="G19" s="5">
        <f t="shared" si="13"/>
        <v>1.6346153846153846</v>
      </c>
      <c r="H19" s="5">
        <f t="shared" si="14"/>
        <v>0</v>
      </c>
      <c r="I19" s="5">
        <f t="shared" si="6"/>
        <v>0</v>
      </c>
      <c r="J19" s="5">
        <f t="shared" si="7"/>
        <v>0</v>
      </c>
      <c r="K19" s="5">
        <f t="shared" si="8"/>
        <v>0</v>
      </c>
    </row>
    <row r="20" spans="1:11" x14ac:dyDescent="0.35">
      <c r="A20" s="12" t="s">
        <v>38</v>
      </c>
      <c r="B20" s="12">
        <v>121400</v>
      </c>
      <c r="C20" s="5">
        <f t="shared" si="9"/>
        <v>0</v>
      </c>
      <c r="D20" s="5">
        <f t="shared" si="10"/>
        <v>0</v>
      </c>
      <c r="E20" s="5">
        <f t="shared" si="11"/>
        <v>0</v>
      </c>
      <c r="F20" s="5">
        <f t="shared" si="12"/>
        <v>0</v>
      </c>
      <c r="G20" s="5">
        <f t="shared" si="13"/>
        <v>2.3346153846153843</v>
      </c>
      <c r="H20" s="5">
        <f t="shared" si="14"/>
        <v>0</v>
      </c>
      <c r="I20" s="5">
        <f t="shared" si="6"/>
        <v>0</v>
      </c>
      <c r="J20" s="5">
        <f t="shared" si="7"/>
        <v>0</v>
      </c>
      <c r="K20" s="5">
        <f t="shared" si="8"/>
        <v>0</v>
      </c>
    </row>
    <row r="21" spans="1:11" x14ac:dyDescent="0.35">
      <c r="A21" s="12" t="s">
        <v>39</v>
      </c>
      <c r="B21" s="12">
        <v>42580</v>
      </c>
      <c r="C21" s="5">
        <f t="shared" si="9"/>
        <v>0</v>
      </c>
      <c r="D21" s="5">
        <f t="shared" si="10"/>
        <v>0</v>
      </c>
      <c r="E21" s="5">
        <f t="shared" si="11"/>
        <v>0</v>
      </c>
      <c r="F21" s="5">
        <f t="shared" si="12"/>
        <v>0</v>
      </c>
      <c r="G21" s="5">
        <f t="shared" si="13"/>
        <v>0.81884615384615389</v>
      </c>
      <c r="H21" s="5">
        <f t="shared" si="14"/>
        <v>0</v>
      </c>
      <c r="I21" s="5">
        <f t="shared" si="6"/>
        <v>0</v>
      </c>
      <c r="J21" s="5">
        <f t="shared" si="7"/>
        <v>0</v>
      </c>
      <c r="K21" s="5">
        <f t="shared" si="8"/>
        <v>0</v>
      </c>
    </row>
    <row r="22" spans="1:11" x14ac:dyDescent="0.35">
      <c r="A22" s="12" t="s">
        <v>40</v>
      </c>
      <c r="B22" s="12">
        <v>43831</v>
      </c>
      <c r="C22" s="5">
        <f t="shared" si="9"/>
        <v>0</v>
      </c>
      <c r="D22" s="5">
        <f t="shared" si="10"/>
        <v>0</v>
      </c>
      <c r="E22" s="5">
        <f t="shared" si="11"/>
        <v>0</v>
      </c>
      <c r="F22" s="5">
        <f t="shared" si="12"/>
        <v>0</v>
      </c>
      <c r="G22" s="5">
        <f t="shared" si="13"/>
        <v>0.84290384615384617</v>
      </c>
      <c r="H22" s="5">
        <f t="shared" si="14"/>
        <v>0</v>
      </c>
      <c r="I22" s="5">
        <f t="shared" si="6"/>
        <v>0</v>
      </c>
      <c r="J22" s="5">
        <f t="shared" si="7"/>
        <v>0</v>
      </c>
      <c r="K22" s="5">
        <f t="shared" si="8"/>
        <v>0</v>
      </c>
    </row>
    <row r="23" spans="1:11" x14ac:dyDescent="0.35">
      <c r="A23" s="12" t="s">
        <v>7</v>
      </c>
      <c r="B23" s="12">
        <v>23210</v>
      </c>
      <c r="C23" s="5">
        <f t="shared" si="9"/>
        <v>0</v>
      </c>
      <c r="D23" s="5">
        <f t="shared" si="10"/>
        <v>0</v>
      </c>
      <c r="E23" s="5">
        <f t="shared" si="11"/>
        <v>0</v>
      </c>
      <c r="F23" s="5">
        <f t="shared" si="12"/>
        <v>0</v>
      </c>
      <c r="G23" s="5">
        <f t="shared" si="13"/>
        <v>0.44634615384615384</v>
      </c>
      <c r="H23" s="5">
        <f t="shared" si="14"/>
        <v>0</v>
      </c>
      <c r="I23" s="5">
        <f t="shared" si="6"/>
        <v>0</v>
      </c>
      <c r="J23" s="5">
        <f t="shared" si="7"/>
        <v>0</v>
      </c>
      <c r="K23" s="5">
        <f t="shared" si="8"/>
        <v>0</v>
      </c>
    </row>
    <row r="24" spans="1:11" x14ac:dyDescent="0.35">
      <c r="A24" s="12" t="s">
        <v>41</v>
      </c>
      <c r="B24" s="12">
        <v>50000</v>
      </c>
      <c r="C24" s="5">
        <f t="shared" si="9"/>
        <v>0</v>
      </c>
      <c r="D24" s="5">
        <f t="shared" si="10"/>
        <v>0</v>
      </c>
      <c r="E24" s="5">
        <f t="shared" si="11"/>
        <v>0</v>
      </c>
      <c r="F24" s="5">
        <f t="shared" si="12"/>
        <v>0</v>
      </c>
      <c r="G24" s="5">
        <f t="shared" si="13"/>
        <v>0.96153846153846156</v>
      </c>
      <c r="H24" s="5">
        <f t="shared" si="14"/>
        <v>0</v>
      </c>
      <c r="I24" s="5">
        <f t="shared" si="6"/>
        <v>0</v>
      </c>
      <c r="J24" s="5">
        <f t="shared" si="7"/>
        <v>0</v>
      </c>
      <c r="K24" s="5">
        <f t="shared" si="8"/>
        <v>0</v>
      </c>
    </row>
    <row r="25" spans="1:11" x14ac:dyDescent="0.35">
      <c r="A25" s="12" t="s">
        <v>42</v>
      </c>
      <c r="B25" s="12">
        <v>59000</v>
      </c>
      <c r="C25" s="5">
        <f t="shared" si="9"/>
        <v>0</v>
      </c>
      <c r="D25" s="5">
        <f t="shared" si="10"/>
        <v>0</v>
      </c>
      <c r="E25" s="5">
        <f t="shared" si="11"/>
        <v>0</v>
      </c>
      <c r="F25" s="5">
        <f t="shared" si="12"/>
        <v>0</v>
      </c>
      <c r="G25" s="5">
        <f t="shared" si="13"/>
        <v>1.1346153846153846</v>
      </c>
      <c r="H25" s="5">
        <f t="shared" si="14"/>
        <v>0</v>
      </c>
      <c r="I25" s="5">
        <f t="shared" si="6"/>
        <v>0</v>
      </c>
      <c r="J25" s="5">
        <f t="shared" si="7"/>
        <v>0</v>
      </c>
      <c r="K25" s="5">
        <f t="shared" si="8"/>
        <v>0</v>
      </c>
    </row>
    <row r="26" spans="1:11" x14ac:dyDescent="0.35">
      <c r="A26" s="12" t="s">
        <v>43</v>
      </c>
      <c r="B26" s="12">
        <v>69000</v>
      </c>
      <c r="C26" s="5">
        <f t="shared" si="9"/>
        <v>0</v>
      </c>
      <c r="D26" s="5">
        <f t="shared" si="10"/>
        <v>0</v>
      </c>
      <c r="E26" s="5">
        <f t="shared" si="11"/>
        <v>0</v>
      </c>
      <c r="F26" s="5">
        <f t="shared" si="12"/>
        <v>0</v>
      </c>
      <c r="G26" s="5">
        <f t="shared" si="13"/>
        <v>1.3269230769230771</v>
      </c>
      <c r="H26" s="5">
        <f t="shared" si="14"/>
        <v>0</v>
      </c>
      <c r="I26" s="5">
        <f t="shared" si="6"/>
        <v>0</v>
      </c>
      <c r="J26" s="5">
        <f t="shared" si="7"/>
        <v>0</v>
      </c>
      <c r="K26" s="5">
        <f t="shared" si="8"/>
        <v>0</v>
      </c>
    </row>
    <row r="27" spans="1:11" x14ac:dyDescent="0.35">
      <c r="A27" s="12" t="s">
        <v>44</v>
      </c>
      <c r="B27" s="12">
        <v>80000</v>
      </c>
      <c r="C27" s="5">
        <f t="shared" si="9"/>
        <v>0</v>
      </c>
      <c r="D27" s="5">
        <f t="shared" si="10"/>
        <v>0</v>
      </c>
      <c r="E27" s="5">
        <f t="shared" si="11"/>
        <v>0</v>
      </c>
      <c r="F27" s="5">
        <f t="shared" si="12"/>
        <v>0</v>
      </c>
      <c r="G27" s="5">
        <f t="shared" si="13"/>
        <v>1.5384615384615385</v>
      </c>
      <c r="H27" s="5">
        <f t="shared" si="14"/>
        <v>0</v>
      </c>
      <c r="I27" s="5">
        <f t="shared" si="6"/>
        <v>0</v>
      </c>
      <c r="J27" s="5">
        <f t="shared" si="7"/>
        <v>0</v>
      </c>
      <c r="K27" s="5">
        <f t="shared" si="8"/>
        <v>0</v>
      </c>
    </row>
    <row r="28" spans="1:11" x14ac:dyDescent="0.35">
      <c r="A28" s="12" t="s">
        <v>45</v>
      </c>
      <c r="B28" s="12">
        <v>91000</v>
      </c>
      <c r="C28" s="5">
        <f t="shared" si="9"/>
        <v>0</v>
      </c>
      <c r="D28" s="5">
        <f t="shared" si="10"/>
        <v>0</v>
      </c>
      <c r="E28" s="5">
        <f t="shared" si="11"/>
        <v>0</v>
      </c>
      <c r="F28" s="5">
        <f t="shared" si="12"/>
        <v>0</v>
      </c>
      <c r="G28" s="5">
        <f t="shared" si="13"/>
        <v>1.75</v>
      </c>
      <c r="H28" s="5">
        <f t="shared" si="14"/>
        <v>0</v>
      </c>
      <c r="I28" s="5">
        <f t="shared" si="6"/>
        <v>0</v>
      </c>
      <c r="J28" s="5">
        <f t="shared" si="7"/>
        <v>0</v>
      </c>
      <c r="K28" s="5">
        <f t="shared" si="8"/>
        <v>0</v>
      </c>
    </row>
    <row r="29" spans="1:11" x14ac:dyDescent="0.35">
      <c r="A29" s="12" t="s">
        <v>46</v>
      </c>
      <c r="B29" s="12">
        <v>8000</v>
      </c>
      <c r="C29" s="5">
        <f t="shared" si="9"/>
        <v>0</v>
      </c>
      <c r="D29" s="5">
        <f t="shared" si="10"/>
        <v>0</v>
      </c>
      <c r="E29" s="5">
        <f t="shared" si="11"/>
        <v>0</v>
      </c>
      <c r="F29" s="5">
        <f t="shared" si="12"/>
        <v>0</v>
      </c>
      <c r="G29" s="5">
        <f t="shared" si="13"/>
        <v>0.15384615384615385</v>
      </c>
      <c r="H29" s="5">
        <f t="shared" si="14"/>
        <v>0</v>
      </c>
      <c r="I29" s="5">
        <f t="shared" si="6"/>
        <v>0</v>
      </c>
      <c r="J29" s="5">
        <f t="shared" si="7"/>
        <v>0</v>
      </c>
      <c r="K29" s="5">
        <f t="shared" si="8"/>
        <v>0</v>
      </c>
    </row>
    <row r="30" spans="1:11" x14ac:dyDescent="0.35">
      <c r="A30" s="12" t="s">
        <v>47</v>
      </c>
      <c r="B30" s="12">
        <v>11000</v>
      </c>
      <c r="C30" s="5">
        <f t="shared" si="9"/>
        <v>0</v>
      </c>
      <c r="D30" s="5">
        <f t="shared" si="10"/>
        <v>0</v>
      </c>
      <c r="E30" s="5">
        <f t="shared" si="11"/>
        <v>0</v>
      </c>
      <c r="F30" s="5">
        <f t="shared" si="12"/>
        <v>0</v>
      </c>
      <c r="G30" s="5">
        <f t="shared" si="13"/>
        <v>0.21153846153846154</v>
      </c>
      <c r="H30" s="5">
        <f t="shared" si="14"/>
        <v>0</v>
      </c>
      <c r="I30" s="5">
        <f t="shared" si="6"/>
        <v>0</v>
      </c>
      <c r="J30" s="5">
        <f t="shared" si="7"/>
        <v>0</v>
      </c>
      <c r="K30" s="5">
        <f t="shared" si="8"/>
        <v>0</v>
      </c>
    </row>
    <row r="31" spans="1:11" x14ac:dyDescent="0.35">
      <c r="A31" s="12" t="s">
        <v>48</v>
      </c>
      <c r="B31" s="12">
        <v>15000</v>
      </c>
      <c r="C31" s="5">
        <f t="shared" si="9"/>
        <v>0</v>
      </c>
      <c r="D31" s="5">
        <f t="shared" si="10"/>
        <v>0</v>
      </c>
      <c r="E31" s="5">
        <f t="shared" si="11"/>
        <v>0</v>
      </c>
      <c r="F31" s="5">
        <f t="shared" si="12"/>
        <v>0</v>
      </c>
      <c r="G31" s="5">
        <f t="shared" si="13"/>
        <v>0.28846153846153844</v>
      </c>
      <c r="H31" s="5">
        <f t="shared" si="14"/>
        <v>0</v>
      </c>
      <c r="I31" s="5">
        <f t="shared" si="6"/>
        <v>0</v>
      </c>
      <c r="J31" s="5">
        <f t="shared" si="7"/>
        <v>0</v>
      </c>
      <c r="K31" s="5">
        <f t="shared" si="8"/>
        <v>0</v>
      </c>
    </row>
    <row r="32" spans="1:11" x14ac:dyDescent="0.35">
      <c r="A32" s="12" t="s">
        <v>49</v>
      </c>
      <c r="B32" s="12">
        <v>19000</v>
      </c>
      <c r="C32" s="5">
        <f t="shared" si="9"/>
        <v>0</v>
      </c>
      <c r="D32" s="5">
        <f t="shared" si="10"/>
        <v>0</v>
      </c>
      <c r="E32" s="5">
        <f t="shared" si="11"/>
        <v>0</v>
      </c>
      <c r="F32" s="5">
        <f t="shared" si="12"/>
        <v>0</v>
      </c>
      <c r="G32" s="5">
        <f t="shared" si="13"/>
        <v>0.36538461538461542</v>
      </c>
      <c r="H32" s="5">
        <f t="shared" si="14"/>
        <v>0</v>
      </c>
      <c r="I32" s="5">
        <f t="shared" si="6"/>
        <v>0</v>
      </c>
      <c r="J32" s="5">
        <f t="shared" si="7"/>
        <v>0</v>
      </c>
      <c r="K32" s="5">
        <f t="shared" si="8"/>
        <v>0</v>
      </c>
    </row>
    <row r="33" spans="1:11" x14ac:dyDescent="0.35">
      <c r="A33" s="12" t="s">
        <v>50</v>
      </c>
      <c r="B33" s="12">
        <v>24000</v>
      </c>
      <c r="C33" s="5">
        <f t="shared" si="9"/>
        <v>0</v>
      </c>
      <c r="D33" s="5">
        <f t="shared" si="10"/>
        <v>0</v>
      </c>
      <c r="E33" s="5">
        <f t="shared" si="11"/>
        <v>0</v>
      </c>
      <c r="F33" s="5">
        <f t="shared" si="12"/>
        <v>0</v>
      </c>
      <c r="G33" s="5">
        <f t="shared" si="13"/>
        <v>0.46153846153846156</v>
      </c>
      <c r="H33" s="5">
        <f t="shared" si="14"/>
        <v>0</v>
      </c>
      <c r="I33" s="5">
        <f t="shared" si="6"/>
        <v>0</v>
      </c>
      <c r="J33" s="5">
        <f t="shared" si="7"/>
        <v>0</v>
      </c>
      <c r="K33" s="5">
        <f t="shared" si="8"/>
        <v>0</v>
      </c>
    </row>
  </sheetData>
  <dataValidations disablePrompts="1" count="1">
    <dataValidation type="textLength" operator="lessThanOrEqual" allowBlank="1" showInputMessage="1" showErrorMessage="1" errorTitle="Product Description" error="Maximum Characters allowed is 30" sqref="A20" xr:uid="{876E0C87-721F-4F59-9F91-380670F7A76F}">
      <formula1>30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A6AD7-83F5-4AC2-B509-D836C2137658}">
  <dimension ref="A1:B10"/>
  <sheetViews>
    <sheetView workbookViewId="0">
      <selection activeCell="C2" sqref="C2"/>
    </sheetView>
  </sheetViews>
  <sheetFormatPr defaultRowHeight="14.5" x14ac:dyDescent="0.35"/>
  <cols>
    <col min="1" max="1" width="10.81640625" bestFit="1" customWidth="1"/>
    <col min="2" max="2" width="8" bestFit="1" customWidth="1"/>
  </cols>
  <sheetData>
    <row r="1" spans="1:2" x14ac:dyDescent="0.35">
      <c r="A1" t="s">
        <v>60</v>
      </c>
    </row>
    <row r="2" spans="1:2" x14ac:dyDescent="0.35">
      <c r="A2" t="s">
        <v>31</v>
      </c>
      <c r="B2">
        <v>9000000</v>
      </c>
    </row>
    <row r="3" spans="1:2" x14ac:dyDescent="0.35">
      <c r="A3" t="s">
        <v>32</v>
      </c>
      <c r="B3">
        <v>8560000</v>
      </c>
    </row>
    <row r="4" spans="1:2" x14ac:dyDescent="0.35">
      <c r="A4" t="s">
        <v>33</v>
      </c>
      <c r="B4">
        <v>3600000</v>
      </c>
    </row>
    <row r="5" spans="1:2" x14ac:dyDescent="0.35">
      <c r="A5" t="s">
        <v>34</v>
      </c>
      <c r="B5">
        <v>1810000</v>
      </c>
    </row>
    <row r="6" spans="1:2" x14ac:dyDescent="0.35">
      <c r="A6" t="s">
        <v>35</v>
      </c>
      <c r="B6">
        <v>2600000</v>
      </c>
    </row>
    <row r="7" spans="1:2" x14ac:dyDescent="0.35">
      <c r="A7" t="s">
        <v>36</v>
      </c>
      <c r="B7">
        <v>5190000</v>
      </c>
    </row>
    <row r="8" spans="1:2" x14ac:dyDescent="0.35">
      <c r="A8" t="s">
        <v>57</v>
      </c>
      <c r="B8">
        <v>7820000</v>
      </c>
    </row>
    <row r="9" spans="1:2" x14ac:dyDescent="0.35">
      <c r="A9" t="s">
        <v>58</v>
      </c>
      <c r="B9">
        <v>5210000</v>
      </c>
    </row>
    <row r="10" spans="1:2" x14ac:dyDescent="0.35">
      <c r="A10" t="s">
        <v>59</v>
      </c>
      <c r="B10">
        <v>2610000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Price tool</vt:lpstr>
      <vt:lpstr>Instructions</vt:lpstr>
      <vt:lpstr>Prices</vt:lpstr>
      <vt:lpstr>Sheet2</vt:lpstr>
      <vt:lpstr>DataSets</vt:lpstr>
      <vt:lpstr>cylinder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Horne</dc:creator>
  <cp:lastModifiedBy>John Gosling</cp:lastModifiedBy>
  <cp:lastPrinted>2022-07-13T14:52:43Z</cp:lastPrinted>
  <dcterms:created xsi:type="dcterms:W3CDTF">2021-11-03T13:04:38Z</dcterms:created>
  <dcterms:modified xsi:type="dcterms:W3CDTF">2022-07-25T14:21:30Z</dcterms:modified>
</cp:coreProperties>
</file>